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記載例】特定施設入居者生活介護" sheetId="1" state="visible" r:id="rId2"/>
    <sheet name="【記載例】シフト記号表" sheetId="2" state="visible" r:id="rId3"/>
    <sheet name="特定施設入居者生活介護" sheetId="3" state="visible" r:id="rId4"/>
    <sheet name="シフト記号表" sheetId="4" state="visible" r:id="rId5"/>
    <sheet name="記入方法" sheetId="5" state="visible" r:id="rId6"/>
    <sheet name="プルダウン・リスト" sheetId="6" state="visible" r:id="rId7"/>
  </sheets>
  <definedNames>
    <definedName function="false" hidden="false" localSheetId="3" name="_xlnm.Print_Area" vbProcedure="false">シフト記号表!$A$1:$Y$44</definedName>
    <definedName function="false" hidden="false" localSheetId="2" name="_xlnm.Print_Area" vbProcedure="false">特定施設入居者生活介護!$A$1:$BN$147</definedName>
    <definedName function="false" hidden="false" localSheetId="4" name="_xlnm.Print_Area" vbProcedure="false">記入方法!$A$1:$R$84</definedName>
    <definedName function="false" hidden="false" name="介護職員" vbProcedure="false">プルダウン</definedName>
    <definedName function="false" hidden="false" name="機能訓練指導員" vbProcedure="false">プルダウン</definedName>
    <definedName function="false" hidden="false" name="生活相談員" vbProcedure="false">プルダウン</definedName>
    <definedName function="false" hidden="false" name="看護職員" vbProcedure="false">プルダウン</definedName>
    <definedName function="false" hidden="false" name="管理者" vbProcedure="false">プルダウン</definedName>
    <definedName function="false" hidden="false" name="職種" vbProcedure="false">プルダウン</definedName>
    <definedName function="false" hidden="false" name="計画作成担当者" vbProcedure="false">プルダウン</definedName>
    <definedName function="false" hidden="false" localSheetId="0" name="_xlnm.Print_Area" vbProcedure="false"/>
    <definedName function="false" hidden="false" localSheetId="1" name="_xlnm.Print_Area" vbProcedure="false"/>
    <definedName function="false" hidden="false" localSheetId="2" name="_xlnm.Print_Area" vbProcedure="false">特定施設入居者生活介護!$A$1:$BN$147</definedName>
    <definedName function="false" hidden="false" localSheetId="3" name="_xlnm.Print_Area" vbProcedure="false">シフト記号表!$A$1:$Y$44</definedName>
    <definedName function="false" hidden="false" localSheetId="4" name="_xlnm.Print_Area" vbProcedure="false">記入方法!$A$1:$R$84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<sst xmlns="http://schemas.openxmlformats.org/spreadsheetml/2006/main" count="2478" uniqueCount="276">
  <si>
    <t xml:space="preserve">（参考様式）</t>
  </si>
  <si>
    <t xml:space="preserve">従業者の勤務の体制及び勤務形態一覧表　</t>
  </si>
  <si>
    <t xml:space="preserve">サービス種別（</t>
  </si>
  <si>
    <t xml:space="preserve">特定施設入居者生活介護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</si>
  <si>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</si>
  <si>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</si>
  <si>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</si>
  <si>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</si>
  <si>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</si>
  <si>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</si>
  <si>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</si>
  <si>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</si>
  <si>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</si>
  <si>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計画</t>
  </si>
  <si>
    <r>
      <rPr>
        <sz val="16"/>
        <rFont val="HGSｺﾞｼｯｸM"/>
        <family val="3"/>
      </rPr>
      <t xml:space="preserve">(2) </t>
    </r>
    <r>
      <rPr>
        <sz val="16"/>
        <rFont val="DejaVu Sans"/>
        <family val="2"/>
      </rPr>
      <t xml:space="preserve">事業所における常勤の従業者が勤務すべき時間数</t>
    </r>
  </si>
  <si>
    <r>
      <rPr>
        <sz val="14"/>
        <rFont val="DejaVu Sans"/>
        <family val="2"/>
      </rPr>
      <t xml:space="preserve">時間</t>
    </r>
    <r>
      <rPr>
        <sz val="14"/>
        <rFont val="HGSｺﾞｼｯｸM"/>
        <family val="3"/>
      </rPr>
      <t xml:space="preserve">/</t>
    </r>
    <r>
      <rPr>
        <sz val="14"/>
        <rFont val="DejaVu Sans"/>
        <family val="2"/>
      </rPr>
      <t xml:space="preserve">日</t>
    </r>
  </si>
  <si>
    <r>
      <rPr>
        <sz val="14"/>
        <rFont val="DejaVu Sans"/>
        <family val="2"/>
      </rPr>
      <t xml:space="preserve">時間</t>
    </r>
    <r>
      <rPr>
        <sz val="14"/>
        <rFont val="HGSｺﾞｼｯｸM"/>
        <family val="3"/>
      </rPr>
      <t xml:space="preserve">/</t>
    </r>
    <r>
      <rPr>
        <sz val="14"/>
        <rFont val="DejaVu Sans"/>
        <family val="2"/>
      </rPr>
      <t xml:space="preserve">週</t>
    </r>
  </si>
  <si>
    <r>
      <rPr>
        <sz val="14"/>
        <rFont val="DejaVu Sans"/>
        <family val="2"/>
      </rPr>
      <t xml:space="preserve">時間</t>
    </r>
    <r>
      <rPr>
        <sz val="14"/>
        <rFont val="HGSｺﾞｼｯｸM"/>
        <family val="3"/>
      </rPr>
      <t xml:space="preserve">/</t>
    </r>
    <r>
      <rPr>
        <sz val="14"/>
        <rFont val="DejaVu Sans"/>
        <family val="2"/>
      </rPr>
      <t xml:space="preserve">月</t>
    </r>
  </si>
  <si>
    <t xml:space="preserve">当月の日数</t>
  </si>
  <si>
    <t xml:space="preserve">日</t>
  </si>
  <si>
    <r>
      <rPr>
        <sz val="12"/>
        <rFont val="HGSｺﾞｼｯｸM"/>
        <family val="3"/>
      </rPr>
      <t xml:space="preserve">(</t>
    </r>
    <r>
      <rPr>
        <sz val="12"/>
        <rFont val="DejaVu Sans"/>
        <family val="2"/>
      </rPr>
      <t xml:space="preserve">特定施設入居者生活介護）</t>
    </r>
  </si>
  <si>
    <r>
      <rPr>
        <sz val="12"/>
        <rFont val="HGSｺﾞｼｯｸM"/>
        <family val="3"/>
      </rPr>
      <t xml:space="preserve">(</t>
    </r>
    <r>
      <rPr>
        <sz val="12"/>
        <rFont val="DejaVu Sans"/>
        <family val="2"/>
      </rPr>
      <t xml:space="preserve">短期入所生活介護</t>
    </r>
    <r>
      <rPr>
        <sz val="12"/>
        <rFont val="HGSｺﾞｼｯｸM"/>
        <family val="3"/>
      </rPr>
      <t xml:space="preserve">/</t>
    </r>
    <r>
      <rPr>
        <sz val="12"/>
        <rFont val="DejaVu Sans"/>
        <family val="2"/>
      </rPr>
      <t xml:space="preserve">共用型認知症対応型通所介護）</t>
    </r>
  </si>
  <si>
    <r>
      <rPr>
        <sz val="16"/>
        <rFont val="HGSｺﾞｼｯｸM"/>
        <family val="3"/>
      </rPr>
      <t xml:space="preserve">(4) </t>
    </r>
    <r>
      <rPr>
        <sz val="16"/>
        <rFont val="DejaVu Sans"/>
        <family val="2"/>
      </rPr>
      <t xml:space="preserve">利用定員</t>
    </r>
  </si>
  <si>
    <r>
      <rPr>
        <sz val="16"/>
        <rFont val="HGSｺﾞｼｯｸM"/>
        <family val="3"/>
      </rPr>
      <t xml:space="preserve">(5) </t>
    </r>
    <r>
      <rPr>
        <sz val="16"/>
        <rFont val="DejaVu Sans"/>
        <family val="2"/>
      </rPr>
      <t xml:space="preserve">利用者数</t>
    </r>
  </si>
  <si>
    <r>
      <rPr>
        <sz val="16"/>
        <rFont val="HGSｺﾞｼｯｸM"/>
        <family val="3"/>
      </rPr>
      <t xml:space="preserve">(6) </t>
    </r>
    <r>
      <rPr>
        <sz val="16"/>
        <rFont val="DejaVu Sans"/>
        <family val="2"/>
      </rPr>
      <t xml:space="preserve">利用定員</t>
    </r>
  </si>
  <si>
    <r>
      <rPr>
        <sz val="16"/>
        <rFont val="HGSｺﾞｼｯｸM"/>
        <family val="3"/>
      </rPr>
      <t xml:space="preserve">(7) </t>
    </r>
    <r>
      <rPr>
        <sz val="16"/>
        <rFont val="DejaVu Sans"/>
        <family val="2"/>
      </rPr>
      <t xml:space="preserve">利用者数</t>
    </r>
  </si>
  <si>
    <r>
      <rPr>
        <sz val="16"/>
        <rFont val="HGSｺﾞｼｯｸM"/>
        <family val="3"/>
      </rPr>
      <t xml:space="preserve">(3) </t>
    </r>
    <r>
      <rPr>
        <sz val="16"/>
        <rFont val="DejaVu Sans"/>
        <family val="2"/>
      </rPr>
      <t xml:space="preserve">日中／夜勤の時間帯の区分</t>
    </r>
  </si>
  <si>
    <t xml:space="preserve">人</t>
  </si>
  <si>
    <t xml:space="preserve">前年度の平均値</t>
  </si>
  <si>
    <t xml:space="preserve">日中（夜勤時間帯以外）の時間帯</t>
  </si>
  <si>
    <t xml:space="preserve">～</t>
  </si>
  <si>
    <t xml:space="preserve">（新規に指定を受ける場合）</t>
  </si>
  <si>
    <t xml:space="preserve">夜勤時間帯</t>
  </si>
  <si>
    <t xml:space="preserve">推定数</t>
  </si>
  <si>
    <t xml:space="preserve">No</t>
  </si>
  <si>
    <r>
      <rPr>
        <sz val="10"/>
        <rFont val="HGSｺﾞｼｯｸM"/>
        <family val="3"/>
      </rPr>
      <t xml:space="preserve">(8)
</t>
    </r>
    <r>
      <rPr>
        <sz val="10"/>
        <rFont val="DejaVu Sans"/>
        <family val="2"/>
      </rPr>
      <t xml:space="preserve">ユニットリーダー</t>
    </r>
  </si>
  <si>
    <r>
      <rPr>
        <sz val="12"/>
        <rFont val="HGSｺﾞｼｯｸM"/>
        <family val="3"/>
      </rPr>
      <t xml:space="preserve">(9)
</t>
    </r>
    <r>
      <rPr>
        <sz val="12"/>
        <rFont val="DejaVu Sans"/>
        <family val="2"/>
      </rPr>
      <t xml:space="preserve">ユニット名</t>
    </r>
  </si>
  <si>
    <r>
      <rPr>
        <sz val="12"/>
        <rFont val="HGSｺﾞｼｯｸM"/>
        <family val="3"/>
      </rPr>
      <t xml:space="preserve">(8) 
</t>
    </r>
    <r>
      <rPr>
        <sz val="12"/>
        <rFont val="DejaVu Sans"/>
        <family val="2"/>
      </rPr>
      <t xml:space="preserve">職種</t>
    </r>
  </si>
  <si>
    <r>
      <rPr>
        <sz val="12"/>
        <rFont val="HGSｺﾞｼｯｸM"/>
        <family val="3"/>
      </rPr>
      <t xml:space="preserve">(9)
</t>
    </r>
    <r>
      <rPr>
        <sz val="12"/>
        <rFont val="DejaVu Sans"/>
        <family val="2"/>
      </rPr>
      <t xml:space="preserve">勤務
形態</t>
    </r>
  </si>
  <si>
    <r>
      <rPr>
        <sz val="12"/>
        <rFont val="HGSｺﾞｼｯｸM"/>
        <family val="3"/>
      </rPr>
      <t xml:space="preserve">(10) </t>
    </r>
    <r>
      <rPr>
        <sz val="12"/>
        <rFont val="DejaVu Sans"/>
        <family val="2"/>
      </rPr>
      <t xml:space="preserve">資格</t>
    </r>
  </si>
  <si>
    <r>
      <rPr>
        <sz val="12"/>
        <rFont val="HGSｺﾞｼｯｸM"/>
        <family val="3"/>
      </rPr>
      <t xml:space="preserve">(11) </t>
    </r>
    <r>
      <rPr>
        <sz val="12"/>
        <rFont val="DejaVu Sans"/>
        <family val="2"/>
      </rPr>
      <t xml:space="preserve">氏　名</t>
    </r>
  </si>
  <si>
    <t xml:space="preserve">日中／夜勤時間帯
の区分</t>
  </si>
  <si>
    <r>
      <rPr>
        <sz val="12"/>
        <rFont val="HGSｺﾞｼｯｸM"/>
        <family val="3"/>
      </rPr>
      <t xml:space="preserve">(12) </t>
    </r>
    <r>
      <rPr>
        <sz val="12"/>
        <rFont val="DejaVu Sans"/>
        <family val="2"/>
      </rPr>
      <t xml:space="preserve">勤 務 時 間 数</t>
    </r>
  </si>
  <si>
    <r>
      <rPr>
        <sz val="12"/>
        <rFont val="HGSｺﾞｼｯｸM"/>
        <family val="3"/>
      </rPr>
      <t xml:space="preserve">(14)
</t>
    </r>
    <r>
      <rPr>
        <sz val="11"/>
        <rFont val="DejaVu Sans"/>
        <family val="2"/>
      </rPr>
      <t xml:space="preserve">週平均
勤務時間数</t>
    </r>
  </si>
  <si>
    <r>
      <rPr>
        <sz val="12"/>
        <rFont val="HGSｺﾞｼｯｸM"/>
        <family val="3"/>
      </rPr>
      <t xml:space="preserve">(15) </t>
    </r>
    <r>
      <rPr>
        <sz val="12"/>
        <rFont val="DejaVu Sans"/>
        <family val="2"/>
      </rPr>
      <t xml:space="preserve">兼務状況
（兼務先</t>
    </r>
    <r>
      <rPr>
        <sz val="12"/>
        <rFont val="HGSｺﾞｼｯｸM"/>
        <family val="3"/>
      </rPr>
      <t xml:space="preserve">/</t>
    </r>
    <r>
      <rPr>
        <sz val="12"/>
        <rFont val="DejaVu Sans"/>
        <family val="2"/>
      </rPr>
      <t xml:space="preserve">兼務する職務の内容
</t>
    </r>
    <r>
      <rPr>
        <sz val="12"/>
        <rFont val="HGSｺﾞｼｯｸM"/>
        <family val="3"/>
      </rPr>
      <t xml:space="preserve">/</t>
    </r>
    <r>
      <rPr>
        <sz val="12"/>
        <rFont val="DejaVu Sans"/>
        <family val="2"/>
      </rPr>
      <t xml:space="preserve">兼務時間数）</t>
    </r>
    <r>
      <rPr>
        <sz val="10"/>
        <rFont val="DejaVu Sans"/>
        <family val="2"/>
      </rPr>
      <t xml:space="preserve">）</t>
    </r>
  </si>
  <si>
    <r>
      <rPr>
        <sz val="12"/>
        <rFont val="HGSｺﾞｼｯｸM"/>
        <family val="3"/>
      </rPr>
      <t xml:space="preserve">1</t>
    </r>
    <r>
      <rPr>
        <sz val="12"/>
        <rFont val="DejaVu Sans"/>
        <family val="2"/>
      </rPr>
      <t xml:space="preserve">週目</t>
    </r>
  </si>
  <si>
    <r>
      <rPr>
        <sz val="12"/>
        <rFont val="HGSｺﾞｼｯｸM"/>
        <family val="3"/>
      </rPr>
      <t xml:space="preserve">2</t>
    </r>
    <r>
      <rPr>
        <sz val="12"/>
        <rFont val="DejaVu Sans"/>
        <family val="2"/>
      </rPr>
      <t xml:space="preserve">週目</t>
    </r>
  </si>
  <si>
    <r>
      <rPr>
        <sz val="12"/>
        <rFont val="HGSｺﾞｼｯｸM"/>
        <family val="3"/>
      </rPr>
      <t xml:space="preserve">3</t>
    </r>
    <r>
      <rPr>
        <sz val="12"/>
        <rFont val="DejaVu Sans"/>
        <family val="2"/>
      </rPr>
      <t xml:space="preserve">週目</t>
    </r>
  </si>
  <si>
    <r>
      <rPr>
        <sz val="12"/>
        <rFont val="HGSｺﾞｼｯｸM"/>
        <family val="3"/>
      </rPr>
      <t xml:space="preserve">4</t>
    </r>
    <r>
      <rPr>
        <sz val="12"/>
        <rFont val="DejaVu Sans"/>
        <family val="2"/>
      </rPr>
      <t xml:space="preserve">週目</t>
    </r>
  </si>
  <si>
    <r>
      <rPr>
        <sz val="12"/>
        <rFont val="HGSｺﾞｼｯｸM"/>
        <family val="3"/>
      </rPr>
      <t xml:space="preserve">5</t>
    </r>
    <r>
      <rPr>
        <sz val="12"/>
        <rFont val="DejaVu Sans"/>
        <family val="2"/>
      </rPr>
      <t xml:space="preserve">週目</t>
    </r>
  </si>
  <si>
    <t xml:space="preserve">厚労　太郎</t>
  </si>
  <si>
    <t xml:space="preserve">シフト記号</t>
  </si>
  <si>
    <t xml:space="preserve">b</t>
  </si>
  <si>
    <t xml:space="preserve">休</t>
  </si>
  <si>
    <t xml:space="preserve">管理者</t>
  </si>
  <si>
    <t xml:space="preserve">A</t>
  </si>
  <si>
    <t xml:space="preserve">ー</t>
  </si>
  <si>
    <t xml:space="preserve">日中の勤務時間数</t>
  </si>
  <si>
    <t xml:space="preserve">夜勤時間帯の勤務時間数</t>
  </si>
  <si>
    <r>
      <rPr>
        <sz val="12"/>
        <rFont val="DejaVu Sans"/>
        <family val="2"/>
      </rPr>
      <t xml:space="preserve">○○　</t>
    </r>
    <r>
      <rPr>
        <sz val="12"/>
        <rFont val="HGSｺﾞｼｯｸM"/>
        <family val="3"/>
      </rPr>
      <t xml:space="preserve">A</t>
    </r>
    <r>
      <rPr>
        <sz val="12"/>
        <rFont val="DejaVu Sans"/>
        <family val="2"/>
      </rPr>
      <t xml:space="preserve">男</t>
    </r>
  </si>
  <si>
    <t xml:space="preserve">生活相談員</t>
  </si>
  <si>
    <t xml:space="preserve">社会福祉主事任用資格</t>
  </si>
  <si>
    <r>
      <rPr>
        <sz val="12"/>
        <rFont val="DejaVu Sans"/>
        <family val="2"/>
      </rPr>
      <t xml:space="preserve">○○　</t>
    </r>
    <r>
      <rPr>
        <sz val="12"/>
        <rFont val="HGSｺﾞｼｯｸM"/>
        <family val="3"/>
      </rPr>
      <t xml:space="preserve">B</t>
    </r>
    <r>
      <rPr>
        <sz val="12"/>
        <rFont val="DejaVu Sans"/>
        <family val="2"/>
      </rPr>
      <t xml:space="preserve">子</t>
    </r>
  </si>
  <si>
    <t xml:space="preserve">計画作成担当者</t>
  </si>
  <si>
    <t xml:space="preserve">介護支援専門員</t>
  </si>
  <si>
    <r>
      <rPr>
        <sz val="12"/>
        <rFont val="DejaVu Sans"/>
        <family val="2"/>
      </rPr>
      <t xml:space="preserve">○○　</t>
    </r>
    <r>
      <rPr>
        <sz val="12"/>
        <rFont val="HGSｺﾞｼｯｸM"/>
        <family val="3"/>
      </rPr>
      <t xml:space="preserve">C</t>
    </r>
    <r>
      <rPr>
        <sz val="12"/>
        <rFont val="DejaVu Sans"/>
        <family val="2"/>
      </rPr>
      <t xml:space="preserve">太</t>
    </r>
  </si>
  <si>
    <t xml:space="preserve">f</t>
  </si>
  <si>
    <t xml:space="preserve">看護職員を兼務</t>
  </si>
  <si>
    <t xml:space="preserve">機能訓練指導員</t>
  </si>
  <si>
    <t xml:space="preserve">B</t>
  </si>
  <si>
    <t xml:space="preserve">看護師</t>
  </si>
  <si>
    <r>
      <rPr>
        <sz val="12"/>
        <rFont val="DejaVu Sans"/>
        <family val="2"/>
      </rPr>
      <t xml:space="preserve">○○　</t>
    </r>
    <r>
      <rPr>
        <sz val="12"/>
        <rFont val="HGSｺﾞｼｯｸM"/>
        <family val="3"/>
      </rPr>
      <t xml:space="preserve">D</t>
    </r>
    <r>
      <rPr>
        <sz val="12"/>
        <rFont val="DejaVu Sans"/>
        <family val="2"/>
      </rPr>
      <t xml:space="preserve">美</t>
    </r>
  </si>
  <si>
    <t xml:space="preserve">看護職員</t>
  </si>
  <si>
    <t xml:space="preserve">e</t>
  </si>
  <si>
    <t xml:space="preserve">機能訓練指導員を兼務</t>
  </si>
  <si>
    <r>
      <rPr>
        <sz val="12"/>
        <rFont val="DejaVu Sans"/>
        <family val="2"/>
      </rPr>
      <t xml:space="preserve">○○　</t>
    </r>
    <r>
      <rPr>
        <sz val="12"/>
        <rFont val="HGSｺﾞｼｯｸM"/>
        <family val="3"/>
      </rPr>
      <t xml:space="preserve">E</t>
    </r>
    <r>
      <rPr>
        <sz val="12"/>
        <rFont val="DejaVu Sans"/>
        <family val="2"/>
      </rPr>
      <t xml:space="preserve">夫</t>
    </r>
  </si>
  <si>
    <r>
      <rPr>
        <sz val="12"/>
        <rFont val="DejaVu Sans"/>
        <family val="2"/>
      </rPr>
      <t xml:space="preserve">○○　</t>
    </r>
    <r>
      <rPr>
        <sz val="12"/>
        <rFont val="HGSｺﾞｼｯｸM"/>
        <family val="3"/>
      </rPr>
      <t xml:space="preserve">F</t>
    </r>
    <r>
      <rPr>
        <sz val="12"/>
        <rFont val="DejaVu Sans"/>
        <family val="2"/>
      </rPr>
      <t xml:space="preserve">子</t>
    </r>
  </si>
  <si>
    <t xml:space="preserve">◎</t>
  </si>
  <si>
    <t xml:space="preserve">ユニット１</t>
  </si>
  <si>
    <r>
      <rPr>
        <sz val="12"/>
        <rFont val="DejaVu Sans"/>
        <family val="2"/>
      </rPr>
      <t xml:space="preserve">○○　</t>
    </r>
    <r>
      <rPr>
        <sz val="12"/>
        <rFont val="HGSｺﾞｼｯｸM"/>
        <family val="3"/>
      </rPr>
      <t xml:space="preserve">G</t>
    </r>
    <r>
      <rPr>
        <sz val="12"/>
        <rFont val="DejaVu Sans"/>
        <family val="2"/>
      </rPr>
      <t xml:space="preserve">太</t>
    </r>
  </si>
  <si>
    <t xml:space="preserve">o</t>
  </si>
  <si>
    <t xml:space="preserve">a</t>
  </si>
  <si>
    <t xml:space="preserve">d</t>
  </si>
  <si>
    <t xml:space="preserve">介護職員</t>
  </si>
  <si>
    <t xml:space="preserve">介護福祉士</t>
  </si>
  <si>
    <r>
      <rPr>
        <sz val="12"/>
        <rFont val="DejaVu Sans"/>
        <family val="2"/>
      </rPr>
      <t xml:space="preserve">○○　</t>
    </r>
    <r>
      <rPr>
        <sz val="12"/>
        <rFont val="HGSｺﾞｼｯｸM"/>
        <family val="3"/>
      </rPr>
      <t xml:space="preserve">H</t>
    </r>
    <r>
      <rPr>
        <sz val="12"/>
        <rFont val="DejaVu Sans"/>
        <family val="2"/>
      </rPr>
      <t xml:space="preserve">美</t>
    </r>
  </si>
  <si>
    <r>
      <rPr>
        <sz val="12"/>
        <rFont val="DejaVu Sans"/>
        <family val="2"/>
      </rPr>
      <t xml:space="preserve">○○　</t>
    </r>
    <r>
      <rPr>
        <sz val="12"/>
        <rFont val="HGSｺﾞｼｯｸM"/>
        <family val="3"/>
      </rPr>
      <t xml:space="preserve">J</t>
    </r>
    <r>
      <rPr>
        <sz val="12"/>
        <rFont val="DejaVu Sans"/>
        <family val="2"/>
      </rPr>
      <t xml:space="preserve">太郎</t>
    </r>
  </si>
  <si>
    <r>
      <rPr>
        <sz val="12"/>
        <rFont val="DejaVu Sans"/>
        <family val="2"/>
      </rPr>
      <t xml:space="preserve">○○　</t>
    </r>
    <r>
      <rPr>
        <sz val="12"/>
        <rFont val="HGSｺﾞｼｯｸM"/>
        <family val="3"/>
      </rPr>
      <t xml:space="preserve">K</t>
    </r>
    <r>
      <rPr>
        <sz val="12"/>
        <rFont val="DejaVu Sans"/>
        <family val="2"/>
      </rPr>
      <t xml:space="preserve">子</t>
    </r>
  </si>
  <si>
    <r>
      <rPr>
        <sz val="12"/>
        <rFont val="DejaVu Sans"/>
        <family val="2"/>
      </rPr>
      <t xml:space="preserve">○○　</t>
    </r>
    <r>
      <rPr>
        <sz val="12"/>
        <rFont val="HGSｺﾞｼｯｸM"/>
        <family val="3"/>
      </rPr>
      <t xml:space="preserve">L</t>
    </r>
    <r>
      <rPr>
        <sz val="12"/>
        <rFont val="DejaVu Sans"/>
        <family val="2"/>
      </rPr>
      <t xml:space="preserve">太</t>
    </r>
  </si>
  <si>
    <t xml:space="preserve">C</t>
  </si>
  <si>
    <t xml:space="preserve">○</t>
  </si>
  <si>
    <t xml:space="preserve">ユニット２</t>
  </si>
  <si>
    <r>
      <rPr>
        <sz val="12"/>
        <rFont val="DejaVu Sans"/>
        <family val="2"/>
      </rPr>
      <t xml:space="preserve">○○　</t>
    </r>
    <r>
      <rPr>
        <sz val="12"/>
        <rFont val="HGSｺﾞｼｯｸM"/>
        <family val="3"/>
      </rPr>
      <t xml:space="preserve">M</t>
    </r>
    <r>
      <rPr>
        <sz val="12"/>
        <rFont val="DejaVu Sans"/>
        <family val="2"/>
      </rPr>
      <t xml:space="preserve">子</t>
    </r>
  </si>
  <si>
    <r>
      <rPr>
        <sz val="12"/>
        <rFont val="DejaVu Sans"/>
        <family val="2"/>
      </rPr>
      <t xml:space="preserve">○○　</t>
    </r>
    <r>
      <rPr>
        <sz val="12"/>
        <rFont val="HGSｺﾞｼｯｸM"/>
        <family val="3"/>
      </rPr>
      <t xml:space="preserve">N</t>
    </r>
    <r>
      <rPr>
        <sz val="12"/>
        <rFont val="DejaVu Sans"/>
        <family val="2"/>
      </rPr>
      <t xml:space="preserve">男</t>
    </r>
  </si>
  <si>
    <r>
      <rPr>
        <sz val="12"/>
        <rFont val="DejaVu Sans"/>
        <family val="2"/>
      </rPr>
      <t xml:space="preserve">○○　</t>
    </r>
    <r>
      <rPr>
        <sz val="12"/>
        <rFont val="HGSｺﾞｼｯｸM"/>
        <family val="3"/>
      </rPr>
      <t xml:space="preserve">P</t>
    </r>
    <r>
      <rPr>
        <sz val="12"/>
        <rFont val="DejaVu Sans"/>
        <family val="2"/>
      </rPr>
      <t xml:space="preserve">子</t>
    </r>
  </si>
  <si>
    <r>
      <rPr>
        <sz val="12"/>
        <rFont val="DejaVu Sans"/>
        <family val="2"/>
      </rPr>
      <t xml:space="preserve">○○　</t>
    </r>
    <r>
      <rPr>
        <sz val="12"/>
        <rFont val="HGSｺﾞｼｯｸM"/>
        <family val="3"/>
      </rPr>
      <t xml:space="preserve">R</t>
    </r>
    <r>
      <rPr>
        <sz val="12"/>
        <rFont val="DejaVu Sans"/>
        <family val="2"/>
      </rPr>
      <t xml:space="preserve">次郎</t>
    </r>
  </si>
  <si>
    <r>
      <rPr>
        <sz val="12"/>
        <rFont val="DejaVu Sans"/>
        <family val="2"/>
      </rPr>
      <t xml:space="preserve">○○　</t>
    </r>
    <r>
      <rPr>
        <sz val="12"/>
        <rFont val="HGSｺﾞｼｯｸM"/>
        <family val="3"/>
      </rPr>
      <t xml:space="preserve">S</t>
    </r>
    <r>
      <rPr>
        <sz val="12"/>
        <rFont val="DejaVu Sans"/>
        <family val="2"/>
      </rPr>
      <t xml:space="preserve">子</t>
    </r>
  </si>
  <si>
    <t xml:space="preserve">ユニット３</t>
  </si>
  <si>
    <r>
      <rPr>
        <sz val="12"/>
        <rFont val="DejaVu Sans"/>
        <family val="2"/>
      </rPr>
      <t xml:space="preserve">○○　</t>
    </r>
    <r>
      <rPr>
        <sz val="12"/>
        <rFont val="HGSｺﾞｼｯｸM"/>
        <family val="3"/>
      </rPr>
      <t xml:space="preserve">T</t>
    </r>
    <r>
      <rPr>
        <sz val="12"/>
        <rFont val="DejaVu Sans"/>
        <family val="2"/>
      </rPr>
      <t xml:space="preserve">太</t>
    </r>
  </si>
  <si>
    <r>
      <rPr>
        <sz val="12"/>
        <rFont val="DejaVu Sans"/>
        <family val="2"/>
      </rPr>
      <t xml:space="preserve">○○　</t>
    </r>
    <r>
      <rPr>
        <sz val="12"/>
        <rFont val="HGSｺﾞｼｯｸM"/>
        <family val="3"/>
      </rPr>
      <t xml:space="preserve">U</t>
    </r>
    <r>
      <rPr>
        <sz val="12"/>
        <rFont val="DejaVu Sans"/>
        <family val="2"/>
      </rPr>
      <t xml:space="preserve">子</t>
    </r>
  </si>
  <si>
    <r>
      <rPr>
        <sz val="12"/>
        <rFont val="DejaVu Sans"/>
        <family val="2"/>
      </rPr>
      <t xml:space="preserve">○○　</t>
    </r>
    <r>
      <rPr>
        <sz val="12"/>
        <rFont val="HGSｺﾞｼｯｸM"/>
        <family val="3"/>
      </rPr>
      <t xml:space="preserve">V</t>
    </r>
    <r>
      <rPr>
        <sz val="12"/>
        <rFont val="DejaVu Sans"/>
        <family val="2"/>
      </rPr>
      <t xml:space="preserve">男</t>
    </r>
  </si>
  <si>
    <r>
      <rPr>
        <sz val="12"/>
        <rFont val="DejaVu Sans"/>
        <family val="2"/>
      </rPr>
      <t xml:space="preserve">○○　</t>
    </r>
    <r>
      <rPr>
        <sz val="12"/>
        <rFont val="HGSｺﾞｼｯｸM"/>
        <family val="3"/>
      </rPr>
      <t xml:space="preserve">W</t>
    </r>
    <r>
      <rPr>
        <sz val="12"/>
        <rFont val="DejaVu Sans"/>
        <family val="2"/>
      </rPr>
      <t xml:space="preserve">子</t>
    </r>
  </si>
  <si>
    <r>
      <rPr>
        <sz val="12"/>
        <rFont val="DejaVu Sans"/>
        <family val="2"/>
      </rPr>
      <t xml:space="preserve">○○　</t>
    </r>
    <r>
      <rPr>
        <sz val="12"/>
        <rFont val="HGSｺﾞｼｯｸM"/>
        <family val="3"/>
      </rPr>
      <t xml:space="preserve">X</t>
    </r>
    <r>
      <rPr>
        <sz val="12"/>
        <rFont val="DejaVu Sans"/>
        <family val="2"/>
      </rPr>
      <t xml:space="preserve">太郎</t>
    </r>
  </si>
  <si>
    <t xml:space="preserve">ユニット４</t>
  </si>
  <si>
    <r>
      <rPr>
        <sz val="12"/>
        <rFont val="DejaVu Sans"/>
        <family val="2"/>
      </rPr>
      <t xml:space="preserve">○○　</t>
    </r>
    <r>
      <rPr>
        <sz val="12"/>
        <rFont val="HGSｺﾞｼｯｸM"/>
        <family val="3"/>
      </rPr>
      <t xml:space="preserve">Y</t>
    </r>
    <r>
      <rPr>
        <sz val="12"/>
        <rFont val="DejaVu Sans"/>
        <family val="2"/>
      </rPr>
      <t xml:space="preserve">子</t>
    </r>
  </si>
  <si>
    <r>
      <rPr>
        <sz val="12"/>
        <rFont val="DejaVu Sans"/>
        <family val="2"/>
      </rPr>
      <t xml:space="preserve">○○　</t>
    </r>
    <r>
      <rPr>
        <sz val="12"/>
        <rFont val="HGSｺﾞｼｯｸM"/>
        <family val="3"/>
      </rPr>
      <t xml:space="preserve">Z</t>
    </r>
    <r>
      <rPr>
        <sz val="12"/>
        <rFont val="DejaVu Sans"/>
        <family val="2"/>
      </rPr>
      <t xml:space="preserve">男</t>
    </r>
  </si>
  <si>
    <r>
      <rPr>
        <sz val="12"/>
        <rFont val="DejaVu Sans"/>
        <family val="2"/>
      </rPr>
      <t xml:space="preserve">○○　</t>
    </r>
    <r>
      <rPr>
        <sz val="12"/>
        <rFont val="HGSｺﾞｼｯｸM"/>
        <family val="3"/>
      </rPr>
      <t xml:space="preserve">AA</t>
    </r>
    <r>
      <rPr>
        <sz val="12"/>
        <rFont val="DejaVu Sans"/>
        <family val="2"/>
      </rPr>
      <t xml:space="preserve">三郎</t>
    </r>
  </si>
  <si>
    <r>
      <rPr>
        <sz val="12"/>
        <rFont val="DejaVu Sans"/>
        <family val="2"/>
      </rPr>
      <t xml:space="preserve">○○　</t>
    </r>
    <r>
      <rPr>
        <sz val="12"/>
        <rFont val="HGSｺﾞｼｯｸM"/>
        <family val="3"/>
      </rPr>
      <t xml:space="preserve">BB</t>
    </r>
    <r>
      <rPr>
        <sz val="12"/>
        <rFont val="DejaVu Sans"/>
        <family val="2"/>
      </rPr>
      <t xml:space="preserve">子</t>
    </r>
  </si>
  <si>
    <r>
      <rPr>
        <sz val="12"/>
        <rFont val="DejaVu Sans"/>
        <family val="2"/>
      </rPr>
      <t xml:space="preserve">○○　</t>
    </r>
    <r>
      <rPr>
        <sz val="12"/>
        <rFont val="HGSｺﾞｼｯｸM"/>
        <family val="3"/>
      </rPr>
      <t xml:space="preserve">CC</t>
    </r>
    <r>
      <rPr>
        <sz val="12"/>
        <rFont val="DejaVu Sans"/>
        <family val="2"/>
      </rPr>
      <t xml:space="preserve">次郎</t>
    </r>
  </si>
  <si>
    <r>
      <rPr>
        <sz val="12"/>
        <rFont val="HGSｺﾞｼｯｸM"/>
        <family val="3"/>
      </rPr>
      <t xml:space="preserve">(16)</t>
    </r>
    <r>
      <rPr>
        <sz val="12"/>
        <rFont val="DejaVu Sans"/>
        <family val="2"/>
      </rPr>
      <t xml:space="preserve">人員基準の確認（看護職員・介護職員）</t>
    </r>
  </si>
  <si>
    <t xml:space="preserve">①看護職員</t>
  </si>
  <si>
    <t xml:space="preserve">②介護職員</t>
  </si>
  <si>
    <t xml:space="preserve">③看護職員と介護職員の合計</t>
  </si>
  <si>
    <t xml:space="preserve">勤務形態</t>
  </si>
  <si>
    <t xml:space="preserve">勤務時間数合計</t>
  </si>
  <si>
    <t xml:space="preserve">常勤換算の対象時間数</t>
  </si>
  <si>
    <t xml:space="preserve">常勤換算方法対象外の</t>
  </si>
  <si>
    <t xml:space="preserve">当月合計</t>
  </si>
  <si>
    <t xml:space="preserve">週平均</t>
  </si>
  <si>
    <t xml:space="preserve">常勤の従業者の人数</t>
  </si>
  <si>
    <t xml:space="preserve">合計</t>
  </si>
  <si>
    <t xml:space="preserve">＋</t>
  </si>
  <si>
    <t xml:space="preserve">＝</t>
  </si>
  <si>
    <t xml:space="preserve">-</t>
  </si>
  <si>
    <t xml:space="preserve">D</t>
  </si>
  <si>
    <t xml:space="preserve">（勤務形態の記号）</t>
  </si>
  <si>
    <t xml:space="preserve">記号</t>
  </si>
  <si>
    <t xml:space="preserve">区分</t>
  </si>
  <si>
    <t xml:space="preserve">常勤で専従</t>
  </si>
  <si>
    <t xml:space="preserve">■ 常勤換算方法による人数</t>
  </si>
  <si>
    <t xml:space="preserve">常勤で兼務</t>
  </si>
  <si>
    <t xml:space="preserve">常勤換算の</t>
  </si>
  <si>
    <t xml:space="preserve">常勤の従業者が</t>
  </si>
  <si>
    <t xml:space="preserve">非常勤で専従</t>
  </si>
  <si>
    <t xml:space="preserve">常勤換算後の人数</t>
  </si>
  <si>
    <t xml:space="preserve">非常勤で兼務</t>
  </si>
  <si>
    <t xml:space="preserve">÷</t>
  </si>
  <si>
    <r>
      <rPr>
        <sz val="12"/>
        <rFont val="DejaVu Sans"/>
        <family val="2"/>
      </rPr>
      <t xml:space="preserve">（小数点第</t>
    </r>
    <r>
      <rPr>
        <sz val="12"/>
        <rFont val="HGSｺﾞｼｯｸM"/>
        <family val="3"/>
      </rPr>
      <t xml:space="preserve">2</t>
    </r>
    <r>
      <rPr>
        <sz val="12"/>
        <rFont val="DejaVu Sans"/>
        <family val="2"/>
      </rPr>
      <t xml:space="preserve">位以下切り捨て）</t>
    </r>
  </si>
  <si>
    <t xml:space="preserve">■ 看護職員の常勤換算方法による人数</t>
  </si>
  <si>
    <t xml:space="preserve">■ 介護職員の常勤換算方法による人数</t>
  </si>
  <si>
    <t xml:space="preserve">常勤換算方法による人数</t>
  </si>
  <si>
    <t xml:space="preserve">≪要 提出≫</t>
  </si>
  <si>
    <t xml:space="preserve">■シフト記号表（勤務時間帯）</t>
  </si>
  <si>
    <r>
      <rPr>
        <sz val="11"/>
        <color rgb="FFFF0000"/>
        <rFont val="游ゴシック"/>
        <family val="2"/>
      </rPr>
      <t xml:space="preserve">※24</t>
    </r>
    <r>
      <rPr>
        <sz val="11"/>
        <color rgb="FFFF0000"/>
        <rFont val="DejaVu Sans"/>
        <family val="2"/>
      </rPr>
      <t xml:space="preserve">時間表記</t>
    </r>
  </si>
  <si>
    <r>
      <rPr>
        <sz val="11"/>
        <color rgb="FFFF0000"/>
        <rFont val="DejaVu Sans"/>
        <family val="2"/>
      </rPr>
      <t xml:space="preserve">休憩時間</t>
    </r>
    <r>
      <rPr>
        <sz val="11"/>
        <color rgb="FFFF0000"/>
        <rFont val="游ゴシック"/>
        <family val="2"/>
      </rPr>
      <t xml:space="preserve">1</t>
    </r>
    <r>
      <rPr>
        <sz val="11"/>
        <color rgb="FFFF0000"/>
        <rFont val="DejaVu Sans"/>
        <family val="2"/>
      </rPr>
      <t xml:space="preserve">時間は「</t>
    </r>
    <r>
      <rPr>
        <sz val="11"/>
        <color rgb="FFFF0000"/>
        <rFont val="游ゴシック"/>
        <family val="2"/>
      </rPr>
      <t xml:space="preserve">1:00</t>
    </r>
    <r>
      <rPr>
        <sz val="11"/>
        <color rgb="FFFF0000"/>
        <rFont val="DejaVu Sans"/>
        <family val="2"/>
      </rPr>
      <t xml:space="preserve">」、休憩時間</t>
    </r>
    <r>
      <rPr>
        <sz val="11"/>
        <color rgb="FFFF0000"/>
        <rFont val="游ゴシック"/>
        <family val="2"/>
      </rPr>
      <t xml:space="preserve">45</t>
    </r>
    <r>
      <rPr>
        <sz val="11"/>
        <color rgb="FFFF0000"/>
        <rFont val="DejaVu Sans"/>
        <family val="2"/>
      </rPr>
      <t xml:space="preserve">分は「</t>
    </r>
    <r>
      <rPr>
        <sz val="11"/>
        <color rgb="FFFF0000"/>
        <rFont val="游ゴシック"/>
        <family val="2"/>
      </rPr>
      <t xml:space="preserve">00:45</t>
    </r>
    <r>
      <rPr>
        <sz val="11"/>
        <color rgb="FFFF0000"/>
        <rFont val="DejaVu Sans"/>
        <family val="2"/>
      </rPr>
      <t xml:space="preserve">」と入力してください。</t>
    </r>
  </si>
  <si>
    <t xml:space="preserve">勤務時間</t>
  </si>
  <si>
    <t xml:space="preserve">日中（夜勤時間帯以外）の勤務時間</t>
  </si>
  <si>
    <t xml:space="preserve">（記号の意味）</t>
  </si>
  <si>
    <t xml:space="preserve">始業時間</t>
  </si>
  <si>
    <t xml:space="preserve">終業時間</t>
  </si>
  <si>
    <t xml:space="preserve">うち、休憩時間</t>
  </si>
  <si>
    <t xml:space="preserve">開始</t>
  </si>
  <si>
    <t xml:space="preserve">終了</t>
  </si>
  <si>
    <t xml:space="preserve">の勤務時間</t>
  </si>
  <si>
    <t xml:space="preserve">休：休暇</t>
  </si>
  <si>
    <t xml:space="preserve">：</t>
  </si>
  <si>
    <t xml:space="preserve">（</t>
  </si>
  <si>
    <t xml:space="preserve">出：出張</t>
  </si>
  <si>
    <t xml:space="preserve">出</t>
  </si>
  <si>
    <t xml:space="preserve">研：研修</t>
  </si>
  <si>
    <t xml:space="preserve">研</t>
  </si>
  <si>
    <t xml:space="preserve">Err:501</t>
  </si>
  <si>
    <t xml:space="preserve">c</t>
  </si>
  <si>
    <t xml:space="preserve">g</t>
  </si>
  <si>
    <t xml:space="preserve">h</t>
  </si>
  <si>
    <t xml:space="preserve">i</t>
  </si>
  <si>
    <t xml:space="preserve">j</t>
  </si>
  <si>
    <t xml:space="preserve">k</t>
  </si>
  <si>
    <t xml:space="preserve">l</t>
  </si>
  <si>
    <t xml:space="preserve">m</t>
  </si>
  <si>
    <t xml:space="preserve">n</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</si>
  <si>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</si>
  <si>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</si>
  <si>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</si>
  <si>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</si>
  <si>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</si>
  <si>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</si>
  <si>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</si>
  <si>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</si>
  <si>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</si>
  <si>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</si>
  <si>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</si>
  <si>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</si>
  <si>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</si>
  <si>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</si>
  <si>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</si>
  <si>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</si>
  <si>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</si>
  <si>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</si>
  <si>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r>
      <rPr>
        <sz val="11"/>
        <color rgb="FF000000"/>
        <rFont val="DejaVu Sans"/>
        <family val="2"/>
      </rPr>
      <t xml:space="preserve">早退</t>
    </r>
    <r>
      <rPr>
        <sz val="11"/>
        <color rgb="FF000000"/>
        <rFont val="游ゴシック"/>
        <family val="2"/>
      </rPr>
      <t xml:space="preserve">(1)</t>
    </r>
  </si>
  <si>
    <t xml:space="preserve">実績で早退者がいた場合に使用</t>
  </si>
  <si>
    <r>
      <rPr>
        <sz val="11"/>
        <color rgb="FF000000"/>
        <rFont val="DejaVu Sans"/>
        <family val="2"/>
      </rPr>
      <t xml:space="preserve">早退</t>
    </r>
    <r>
      <rPr>
        <sz val="11"/>
        <color rgb="FF000000"/>
        <rFont val="游ゴシック"/>
        <family val="2"/>
      </rPr>
      <t xml:space="preserve">(2)</t>
    </r>
  </si>
  <si>
    <t xml:space="preserve">az</t>
  </si>
  <si>
    <r>
      <rPr>
        <sz val="11"/>
        <color rgb="FF000000"/>
        <rFont val="游ゴシック"/>
        <family val="2"/>
      </rPr>
      <t xml:space="preserve">1</t>
    </r>
    <r>
      <rPr>
        <sz val="11"/>
        <color rgb="FF000000"/>
        <rFont val="DejaVu Sans"/>
        <family val="2"/>
      </rPr>
      <t xml:space="preserve">日のうち</t>
    </r>
  </si>
  <si>
    <r>
      <rPr>
        <sz val="11"/>
        <color rgb="FF000000"/>
        <rFont val="DejaVu Sans"/>
        <family val="2"/>
      </rPr>
      <t xml:space="preserve">朝・夜の</t>
    </r>
    <r>
      <rPr>
        <sz val="11"/>
        <color rgb="FF000000"/>
        <rFont val="游ゴシック"/>
        <family val="2"/>
      </rPr>
      <t xml:space="preserve">2</t>
    </r>
    <r>
      <rPr>
        <sz val="11"/>
        <color rgb="FF000000"/>
        <rFont val="DejaVu Sans"/>
        <family val="2"/>
      </rPr>
      <t xml:space="preserve">回</t>
    </r>
  </si>
  <si>
    <t xml:space="preserve">勤務の場合</t>
  </si>
  <si>
    <t xml:space="preserve">ba</t>
  </si>
  <si>
    <t xml:space="preserve">（プルダウン対象外）→</t>
  </si>
  <si>
    <t xml:space="preserve">宿直</t>
  </si>
  <si>
    <r>
      <rPr>
        <sz val="10"/>
        <rFont val="HGSｺﾞｼｯｸM"/>
        <family val="3"/>
      </rPr>
      <t xml:space="preserve">(6)
</t>
    </r>
    <r>
      <rPr>
        <sz val="10"/>
        <rFont val="DejaVu Sans"/>
        <family val="2"/>
      </rPr>
      <t xml:space="preserve">ユニットリーダー</t>
    </r>
  </si>
  <si>
    <r>
      <rPr>
        <sz val="12"/>
        <rFont val="HGSｺﾞｼｯｸM"/>
        <family val="3"/>
      </rPr>
      <t xml:space="preserve">(7)</t>
    </r>
    <r>
      <rPr>
        <sz val="12"/>
        <rFont val="DejaVu Sans"/>
        <family val="2"/>
      </rPr>
      <t xml:space="preserve">ユニット名</t>
    </r>
  </si>
  <si>
    <t xml:space="preserve">≪提出不要≫</t>
  </si>
  <si>
    <t xml:space="preserve">従業者の勤務の体制及び勤務形態一覧表　記入方法　（特定施設入居者生活介護）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</si>
  <si>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</si>
  <si>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</si>
  <si>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</si>
  <si>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</si>
  <si>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</si>
  <si>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DejaVu Sans"/>
        <family val="2"/>
      </rPr>
      <t xml:space="preserve">　</t>
    </r>
    <r>
      <rPr>
        <sz val="12"/>
        <rFont val="HGSｺﾞｼｯｸM"/>
        <family val="3"/>
      </rPr>
      <t xml:space="preserve">(1) </t>
    </r>
    <r>
      <rPr>
        <sz val="12"/>
        <rFont val="DejaVu Sans"/>
        <family val="2"/>
      </rPr>
      <t xml:space="preserve">「計画」・「実績」のいずれかを選択してください。</t>
    </r>
  </si>
  <si>
    <t xml:space="preserve">　　  指定基準の確認に際しては、「計画」を選択し、４週分の勤務時間を入力してください。</t>
  </si>
  <si>
    <t xml:space="preserve">　　  実績を表す場合は、「実績」を選択し、暦月分で勤務時間を入力してください。</t>
  </si>
  <si>
    <r>
      <rPr>
        <sz val="12"/>
        <rFont val="DejaVu Sans"/>
        <family val="2"/>
      </rPr>
      <t xml:space="preserve">　</t>
    </r>
    <r>
      <rPr>
        <sz val="12"/>
        <rFont val="HGSｺﾞｼｯｸM"/>
        <family val="3"/>
      </rPr>
      <t xml:space="preserve">(2) </t>
    </r>
    <r>
      <rPr>
        <sz val="12"/>
        <rFont val="DejaVu Sans"/>
        <family val="2"/>
      </rPr>
      <t xml:space="preserve">事業所における常勤の従業者が勤務すべき時間数を入力してください。</t>
    </r>
  </si>
  <si>
    <r>
      <rPr>
        <sz val="12"/>
        <rFont val="DejaVu Sans"/>
        <family val="2"/>
      </rPr>
      <t xml:space="preserve">　</t>
    </r>
    <r>
      <rPr>
        <sz val="12"/>
        <rFont val="HGSｺﾞｼｯｸM"/>
        <family val="3"/>
      </rPr>
      <t xml:space="preserve">(3) </t>
    </r>
    <r>
      <rPr>
        <sz val="12"/>
        <rFont val="DejaVu Sans"/>
        <family val="2"/>
      </rPr>
      <t xml:space="preserve">事業所における夜勤時間帯を入力してください。</t>
    </r>
  </si>
  <si>
    <r>
      <rPr>
        <sz val="12"/>
        <rFont val="DejaVu Sans"/>
        <family val="2"/>
      </rPr>
      <t xml:space="preserve">　　  ※夜勤時間帯　・・・　２２：００～翌５：００（原則）を含めた、連続する</t>
    </r>
    <r>
      <rPr>
        <sz val="12"/>
        <rFont val="HGSｺﾞｼｯｸM"/>
        <family val="3"/>
      </rPr>
      <t xml:space="preserve">16</t>
    </r>
    <r>
      <rPr>
        <sz val="12"/>
        <rFont val="DejaVu Sans"/>
        <family val="2"/>
      </rPr>
      <t xml:space="preserve">時間で事業所・施設が定めたもの</t>
    </r>
  </si>
  <si>
    <r>
      <rPr>
        <sz val="12"/>
        <rFont val="DejaVu Sans"/>
        <family val="2"/>
      </rPr>
      <t xml:space="preserve">　</t>
    </r>
    <r>
      <rPr>
        <sz val="12"/>
        <rFont val="HGSｺﾞｼｯｸM"/>
        <family val="3"/>
      </rPr>
      <t xml:space="preserve">(4) </t>
    </r>
    <r>
      <rPr>
        <sz val="12"/>
        <rFont val="DejaVu Sans"/>
        <family val="2"/>
      </rPr>
      <t xml:space="preserve">特定施設入居者生活介護の利用定員数を入力してください。</t>
    </r>
  </si>
  <si>
    <r>
      <rPr>
        <sz val="12"/>
        <rFont val="DejaVu Sans"/>
        <family val="2"/>
      </rPr>
      <t xml:space="preserve">　</t>
    </r>
    <r>
      <rPr>
        <sz val="12"/>
        <rFont val="HGSｺﾞｼｯｸM"/>
        <family val="3"/>
      </rPr>
      <t xml:space="preserve">(5) </t>
    </r>
    <r>
      <rPr>
        <sz val="12"/>
        <rFont val="DejaVu Sans"/>
        <family val="2"/>
      </rPr>
      <t xml:space="preserve">特定施設入居者生活介護の利用者数を入力してください。利用者数は、前年度の平均値（前年度の利用者延数を当該前年度の日数で除して得た数。小数点第</t>
    </r>
    <r>
      <rPr>
        <sz val="12"/>
        <rFont val="HGSｺﾞｼｯｸM"/>
        <family val="3"/>
      </rPr>
      <t xml:space="preserve">2</t>
    </r>
    <r>
      <rPr>
        <sz val="12"/>
        <rFont val="DejaVu Sans"/>
        <family val="2"/>
      </rPr>
      <t xml:space="preserve">位以下を切り上げ）とします。</t>
    </r>
  </si>
  <si>
    <t xml:space="preserve">　　  新規又は再開の場合は、推定数を入力してください。</t>
  </si>
  <si>
    <r>
      <rPr>
        <sz val="12"/>
        <rFont val="DejaVu Sans"/>
        <family val="2"/>
      </rPr>
      <t xml:space="preserve">　</t>
    </r>
    <r>
      <rPr>
        <sz val="12"/>
        <rFont val="HGSｺﾞｼｯｸM"/>
        <family val="3"/>
      </rPr>
      <t xml:space="preserve">(6) </t>
    </r>
    <r>
      <rPr>
        <sz val="12"/>
        <rFont val="DejaVu Sans"/>
        <family val="2"/>
      </rPr>
      <t xml:space="preserve">短期入所生活介護を併設している場合または共用型認知症対応型通所介護を提供している場合、利用定員数を入力してください。</t>
    </r>
  </si>
  <si>
    <r>
      <rPr>
        <sz val="12"/>
        <rFont val="DejaVu Sans"/>
        <family val="2"/>
      </rPr>
      <t xml:space="preserve">　</t>
    </r>
    <r>
      <rPr>
        <sz val="12"/>
        <rFont val="HGSｺﾞｼｯｸM"/>
        <family val="3"/>
      </rPr>
      <t xml:space="preserve">(7) </t>
    </r>
    <r>
      <rPr>
        <sz val="12"/>
        <rFont val="DejaVu Sans"/>
        <family val="2"/>
      </rPr>
      <t xml:space="preserve">短期入所生活介護を併設している場合または共用型認知症対応型通所介護を提供している場合、利用者数を入力してください。</t>
    </r>
  </si>
  <si>
    <r>
      <rPr>
        <sz val="12"/>
        <rFont val="DejaVu Sans"/>
        <family val="2"/>
      </rPr>
      <t xml:space="preserve">　　  利用者数は、前年度の平均値（前年度の利用者延数を当該前年度の日数で除して得た数。小数点第</t>
    </r>
    <r>
      <rPr>
        <sz val="12"/>
        <rFont val="HGSｺﾞｼｯｸM"/>
        <family val="3"/>
      </rPr>
      <t xml:space="preserve">2</t>
    </r>
    <r>
      <rPr>
        <sz val="12"/>
        <rFont val="DejaVu Sans"/>
        <family val="2"/>
      </rPr>
      <t xml:space="preserve">位以下を切り上げ）とします。新規又は再開の場合は、推定数を入力してください。</t>
    </r>
  </si>
  <si>
    <r>
      <rPr>
        <sz val="12"/>
        <rFont val="DejaVu Sans"/>
        <family val="2"/>
      </rPr>
      <t xml:space="preserve">　</t>
    </r>
    <r>
      <rPr>
        <sz val="12"/>
        <rFont val="HGSｺﾞｼｯｸM"/>
        <family val="3"/>
      </rPr>
      <t xml:space="preserve">(8) </t>
    </r>
    <r>
      <rPr>
        <sz val="12"/>
        <rFont val="DejaVu Sans"/>
        <family val="2"/>
      </rPr>
      <t xml:space="preserve">従業者の職種について、下記のうち該当する職種をプルダウンより選択してください。</t>
    </r>
  </si>
  <si>
    <t xml:space="preserve"> 　　 記入の順序は、職種ごとにまとめてください。</t>
  </si>
  <si>
    <t xml:space="preserve">職種名</t>
  </si>
  <si>
    <r>
      <rPr>
        <sz val="12"/>
        <rFont val="DejaVu Sans"/>
        <family val="2"/>
      </rPr>
      <t xml:space="preserve">　</t>
    </r>
    <r>
      <rPr>
        <sz val="12"/>
        <rFont val="HGSｺﾞｼｯｸM"/>
        <family val="3"/>
      </rPr>
      <t xml:space="preserve">(9) </t>
    </r>
    <r>
      <rPr>
        <sz val="12"/>
        <rFont val="DejaVu Sans"/>
        <family val="2"/>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</si>
  <si>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</si>
  <si>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（注）常勤・非常勤の区分について</t>
  </si>
  <si>
    <r>
      <rPr>
        <sz val="12"/>
        <rFont val="DejaVu Sans"/>
        <family val="2"/>
      </rPr>
      <t xml:space="preserve">　　　当該事業所における勤務時間が、当該事業所において定められている常勤の従業者が勤務すべき時間数に達していることをいいます。</t>
    </r>
    <r>
      <rPr>
        <u val="single"/>
        <sz val="12"/>
        <rFont val="DejaVu Sans"/>
        <family val="2"/>
      </rPr>
      <t xml:space="preserve">雇用の形態は考慮しません</t>
    </r>
    <r>
      <rPr>
        <sz val="12"/>
        <rFont val="DejaVu Sans"/>
        <family val="2"/>
      </rPr>
      <t xml:space="preserve">。</t>
    </r>
  </si>
  <si>
    <r>
      <rPr>
        <sz val="12"/>
        <rFont val="DejaVu Sans"/>
        <family val="2"/>
      </rPr>
      <t xml:space="preserve">　　（例えば、常勤者は週に</t>
    </r>
    <r>
      <rPr>
        <sz val="12"/>
        <rFont val="HGSｺﾞｼｯｸM"/>
        <family val="3"/>
      </rPr>
      <t xml:space="preserve">40</t>
    </r>
    <r>
      <rPr>
        <sz val="12"/>
        <rFont val="DejaVu Sans"/>
        <family val="2"/>
      </rPr>
      <t xml:space="preserve">時間勤務することとされた事業所であれば、非正規雇用であっても、週</t>
    </r>
    <r>
      <rPr>
        <sz val="12"/>
        <rFont val="HGSｺﾞｼｯｸM"/>
        <family val="3"/>
      </rPr>
      <t xml:space="preserve">40</t>
    </r>
    <r>
      <rPr>
        <sz val="12"/>
        <rFont val="DejaVu Sans"/>
        <family val="2"/>
      </rPr>
      <t xml:space="preserve">時間勤務する従業者は常勤扱いとなります。）</t>
    </r>
  </si>
  <si>
    <r>
      <rPr>
        <sz val="12"/>
        <rFont val="DejaVu Sans"/>
        <family val="2"/>
      </rPr>
      <t xml:space="preserve">　</t>
    </r>
    <r>
      <rPr>
        <sz val="12"/>
        <rFont val="HGSｺﾞｼｯｸM"/>
        <family val="3"/>
      </rPr>
      <t xml:space="preserve">(10) </t>
    </r>
    <r>
      <rPr>
        <sz val="12"/>
        <rFont val="DejaVu Sans"/>
        <family val="2"/>
      </rPr>
      <t xml:space="preserve">従業者の保有する資格について、該当する資格名称をプルダウンより選択してください。</t>
    </r>
  </si>
  <si>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</si>
  <si>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</si>
  <si>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r>
      <rPr>
        <sz val="12"/>
        <rFont val="DejaVu Sans"/>
        <family val="2"/>
      </rPr>
      <t xml:space="preserve">　</t>
    </r>
    <r>
      <rPr>
        <sz val="12"/>
        <rFont val="HGSｺﾞｼｯｸM"/>
        <family val="3"/>
      </rPr>
      <t xml:space="preserve">(11) </t>
    </r>
    <r>
      <rPr>
        <sz val="12"/>
        <rFont val="DejaVu Sans"/>
        <family val="2"/>
      </rPr>
      <t xml:space="preserve">従業者の氏名を記入してください。</t>
    </r>
  </si>
  <si>
    <r>
      <rPr>
        <sz val="12"/>
        <rFont val="DejaVu Sans"/>
        <family val="2"/>
      </rPr>
      <t xml:space="preserve">　</t>
    </r>
    <r>
      <rPr>
        <sz val="12"/>
        <rFont val="HGSｺﾞｼｯｸM"/>
        <family val="3"/>
      </rPr>
      <t xml:space="preserve">(12) </t>
    </r>
    <r>
      <rPr>
        <sz val="12"/>
        <rFont val="DejaVu Sans"/>
        <family val="2"/>
      </rPr>
      <t xml:space="preserve">申請する事業に係る従業者（管理者を含む。）の</t>
    </r>
    <r>
      <rPr>
        <sz val="12"/>
        <rFont val="HGSｺﾞｼｯｸM"/>
        <family val="3"/>
      </rPr>
      <t xml:space="preserve">1</t>
    </r>
    <r>
      <rPr>
        <sz val="12"/>
        <rFont val="DejaVu Sans"/>
        <family val="2"/>
      </rPr>
      <t xml:space="preserve">ヶ月分の勤務時間数を入力してください。（別シートの「シフト記号表」を作成し、シフト記号を選択または入力してください。）</t>
    </r>
  </si>
  <si>
    <r>
      <rPr>
        <sz val="12"/>
        <rFont val="DejaVu Sans"/>
        <family val="2"/>
      </rPr>
      <t xml:space="preserve">　　  ※指定基準の確認に際しては、</t>
    </r>
    <r>
      <rPr>
        <sz val="12"/>
        <rFont val="HGSｺﾞｼｯｸM"/>
        <family val="3"/>
      </rPr>
      <t xml:space="preserve">4</t>
    </r>
    <r>
      <rPr>
        <sz val="12"/>
        <rFont val="DejaVu Sans"/>
        <family val="2"/>
      </rPr>
      <t xml:space="preserve">週分の入力で可とします。実績を表す場合には、暦月で入力ください。</t>
    </r>
  </si>
  <si>
    <r>
      <rPr>
        <sz val="12"/>
        <rFont val="DejaVu Sans"/>
        <family val="2"/>
      </rPr>
      <t xml:space="preserve">　</t>
    </r>
    <r>
      <rPr>
        <sz val="12"/>
        <rFont val="HGSｺﾞｼｯｸM"/>
        <family val="3"/>
      </rPr>
      <t xml:space="preserve">(13) </t>
    </r>
    <r>
      <rPr>
        <sz val="12"/>
        <rFont val="DejaVu Sans"/>
        <family val="2"/>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</si>
  <si>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</si>
  <si>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DejaVu Sans"/>
        <family val="2"/>
      </rPr>
      <t xml:space="preserve">　</t>
    </r>
    <r>
      <rPr>
        <sz val="12"/>
        <rFont val="HGSｺﾞｼｯｸM"/>
        <family val="3"/>
      </rPr>
      <t xml:space="preserve">(14) </t>
    </r>
    <r>
      <rPr>
        <sz val="12"/>
        <rFont val="DejaVu Sans"/>
        <family val="2"/>
      </rPr>
      <t xml:space="preserve">従業者ごとに、週平均の勤務時間数が自動計算されますので、誤りがないか確認してください。</t>
    </r>
  </si>
  <si>
    <r>
      <rPr>
        <sz val="12"/>
        <rFont val="DejaVu Sans"/>
        <family val="2"/>
      </rPr>
      <t xml:space="preserve">　</t>
    </r>
    <r>
      <rPr>
        <sz val="12"/>
        <rFont val="HGSｺﾞｼｯｸM"/>
        <family val="3"/>
      </rPr>
      <t xml:space="preserve">(15) </t>
    </r>
    <r>
      <rPr>
        <sz val="12"/>
        <rFont val="DejaVu Sans"/>
        <family val="2"/>
      </rPr>
      <t xml:space="preserve">申請する事業所以外の事業所・施設との兼務がある場合は、兼務先の事業所・施設の名称、兼務する職務の内容、兼務時間数について記入してください。</t>
    </r>
  </si>
  <si>
    <t xml:space="preserve">　　　 同一事業所内の兼務についても兼務する職務の内容を記入してください。</t>
  </si>
  <si>
    <r>
      <rPr>
        <sz val="12"/>
        <rFont val="DejaVu Sans"/>
        <family val="2"/>
      </rPr>
      <t xml:space="preserve">　</t>
    </r>
    <r>
      <rPr>
        <sz val="12"/>
        <rFont val="HGSｺﾞｼｯｸM"/>
        <family val="3"/>
      </rPr>
      <t xml:space="preserve">(16) </t>
    </r>
    <r>
      <rPr>
        <sz val="12"/>
        <rFont val="DejaVu Sans"/>
        <family val="2"/>
      </rPr>
      <t xml:space="preserve">常勤換算による配置が求められる職種について、各欄に該当する数字を確認・入力し、常勤換算後の人数を算出してください。</t>
    </r>
  </si>
  <si>
    <t xml:space="preserve">１．サービス種別</t>
  </si>
  <si>
    <t xml:space="preserve">サービス種別</t>
  </si>
  <si>
    <t xml:space="preserve">介護予防特定施設入居者生活介護</t>
  </si>
  <si>
    <t xml:space="preserve">特定施設入居者生活介護・介護予防特定施設入居者生活介護</t>
  </si>
  <si>
    <t xml:space="preserve">外部サービス利用型特定施設入居者生活介護</t>
  </si>
  <si>
    <t xml:space="preserve">地域密着型特定施設入居者生活介護</t>
  </si>
  <si>
    <t xml:space="preserve">地域密着型特定施設入居者生活介護（サテライト型）</t>
  </si>
  <si>
    <t xml:space="preserve">特定施設入居者生活介護・短期入所生活介護</t>
  </si>
  <si>
    <t xml:space="preserve">特定施設入居者生活介護・共用型認知症対応型通所介護</t>
  </si>
  <si>
    <t xml:space="preserve">２．職種名・資格名称</t>
  </si>
  <si>
    <t xml:space="preserve">資格</t>
  </si>
  <si>
    <t xml:space="preserve">理学療法士</t>
  </si>
  <si>
    <t xml:space="preserve">准看護師</t>
  </si>
  <si>
    <t xml:space="preserve">作業療法士</t>
  </si>
  <si>
    <t xml:space="preserve">言語聴覚士</t>
  </si>
  <si>
    <t xml:space="preserve">柔道整復師</t>
  </si>
  <si>
    <t xml:space="preserve">あん摩マッサージ指圧師</t>
  </si>
  <si>
    <t xml:space="preserve">はり師</t>
  </si>
  <si>
    <t xml:space="preserve">きゅう師</t>
  </si>
  <si>
    <t xml:space="preserve">【自治体の皆様へ】</t>
  </si>
  <si>
    <r>
      <rPr>
        <sz val="11"/>
        <color rgb="FF000000"/>
        <rFont val="游ゴシック"/>
        <family val="2"/>
      </rPr>
      <t xml:space="preserve">※ INDIRECT</t>
    </r>
    <r>
      <rPr>
        <sz val="11"/>
        <color rgb="FF000000"/>
        <rFont val="DejaVu Sans"/>
        <family val="2"/>
      </rPr>
      <t xml:space="preserve">関数使用のため、以下のとおりセルに「名前の定義」をしています。</t>
    </r>
  </si>
  <si>
    <r>
      <rPr>
        <sz val="11"/>
        <color rgb="FF000000"/>
        <rFont val="DejaVu Sans"/>
        <family val="2"/>
      </rPr>
      <t xml:space="preserve">　</t>
    </r>
    <r>
      <rPr>
        <sz val="11"/>
        <color rgb="FF000000"/>
        <rFont val="游ゴシック"/>
        <family val="2"/>
      </rPr>
      <t xml:space="preserve">C17</t>
    </r>
    <r>
      <rPr>
        <sz val="11"/>
        <color rgb="FF000000"/>
        <rFont val="DejaVu Sans"/>
        <family val="2"/>
      </rPr>
      <t xml:space="preserve">～</t>
    </r>
    <r>
      <rPr>
        <sz val="11"/>
        <color rgb="FF000000"/>
        <rFont val="游ゴシック"/>
        <family val="2"/>
      </rPr>
      <t xml:space="preserve">L17</t>
    </r>
    <r>
      <rPr>
        <sz val="11"/>
        <color rgb="FF000000"/>
        <rFont val="DejaVu Sans"/>
        <family val="2"/>
      </rPr>
      <t xml:space="preserve">・・・「職種」</t>
    </r>
  </si>
  <si>
    <r>
      <rPr>
        <sz val="11"/>
        <color rgb="FF000000"/>
        <rFont val="DejaVu Sans"/>
        <family val="2"/>
      </rPr>
      <t xml:space="preserve">　</t>
    </r>
    <r>
      <rPr>
        <sz val="11"/>
        <color rgb="FF000000"/>
        <rFont val="游ゴシック"/>
        <family val="2"/>
      </rPr>
      <t xml:space="preserve">C</t>
    </r>
    <r>
      <rPr>
        <sz val="11"/>
        <color rgb="FF000000"/>
        <rFont val="DejaVu Sans"/>
        <family val="2"/>
      </rPr>
      <t xml:space="preserve">列・・・「管理者」</t>
    </r>
  </si>
  <si>
    <r>
      <rPr>
        <sz val="11"/>
        <color rgb="FF000000"/>
        <rFont val="DejaVu Sans"/>
        <family val="2"/>
      </rPr>
      <t xml:space="preserve">　</t>
    </r>
    <r>
      <rPr>
        <sz val="11"/>
        <color rgb="FF000000"/>
        <rFont val="游ゴシック"/>
        <family val="2"/>
      </rPr>
      <t xml:space="preserve">D</t>
    </r>
    <r>
      <rPr>
        <sz val="11"/>
        <color rgb="FF000000"/>
        <rFont val="DejaVu Sans"/>
        <family val="2"/>
      </rPr>
      <t xml:space="preserve">列・・・「生活相談員」</t>
    </r>
  </si>
  <si>
    <r>
      <rPr>
        <sz val="11"/>
        <color rgb="FF000000"/>
        <rFont val="DejaVu Sans"/>
        <family val="2"/>
      </rPr>
      <t xml:space="preserve">　</t>
    </r>
    <r>
      <rPr>
        <sz val="11"/>
        <color rgb="FF000000"/>
        <rFont val="游ゴシック"/>
        <family val="2"/>
      </rPr>
      <t xml:space="preserve">E</t>
    </r>
    <r>
      <rPr>
        <sz val="11"/>
        <color rgb="FF000000"/>
        <rFont val="DejaVu Sans"/>
        <family val="2"/>
      </rPr>
      <t xml:space="preserve">列・・・「看護職員」</t>
    </r>
  </si>
  <si>
    <r>
      <rPr>
        <sz val="11"/>
        <color rgb="FF000000"/>
        <rFont val="DejaVu Sans"/>
        <family val="2"/>
      </rPr>
      <t xml:space="preserve">　</t>
    </r>
    <r>
      <rPr>
        <sz val="11"/>
        <color rgb="FF000000"/>
        <rFont val="游ゴシック"/>
        <family val="2"/>
      </rPr>
      <t xml:space="preserve">F</t>
    </r>
    <r>
      <rPr>
        <sz val="11"/>
        <color rgb="FF000000"/>
        <rFont val="DejaVu Sans"/>
        <family val="2"/>
      </rPr>
      <t xml:space="preserve">列・・・「介護職員」</t>
    </r>
  </si>
  <si>
    <r>
      <rPr>
        <sz val="11"/>
        <color rgb="FF000000"/>
        <rFont val="DejaVu Sans"/>
        <family val="2"/>
      </rPr>
      <t xml:space="preserve">　</t>
    </r>
    <r>
      <rPr>
        <sz val="11"/>
        <color rgb="FF000000"/>
        <rFont val="游ゴシック"/>
        <family val="2"/>
      </rPr>
      <t xml:space="preserve">G</t>
    </r>
    <r>
      <rPr>
        <sz val="11"/>
        <color rgb="FF000000"/>
        <rFont val="DejaVu Sans"/>
        <family val="2"/>
      </rPr>
      <t xml:space="preserve">列・・・「機能訓練指導員」</t>
    </r>
  </si>
  <si>
    <r>
      <rPr>
        <sz val="11"/>
        <color rgb="FF000000"/>
        <rFont val="DejaVu Sans"/>
        <family val="2"/>
      </rPr>
      <t xml:space="preserve">　</t>
    </r>
    <r>
      <rPr>
        <sz val="11"/>
        <color rgb="FF000000"/>
        <rFont val="游ゴシック"/>
        <family val="2"/>
      </rPr>
      <t xml:space="preserve">H</t>
    </r>
    <r>
      <rPr>
        <sz val="11"/>
        <color rgb="FF000000"/>
        <rFont val="DejaVu Sans"/>
        <family val="2"/>
      </rPr>
      <t xml:space="preserve">列・・・「計画作成担当者」</t>
    </r>
  </si>
  <si>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</si>
  <si>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</si>
  <si>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r>
      <rPr>
        <sz val="11"/>
        <color rgb="FF000000"/>
        <rFont val="DejaVu Sans"/>
        <family val="2"/>
      </rPr>
      <t xml:space="preserve">※職種を追加したい場合は、</t>
    </r>
    <r>
      <rPr>
        <sz val="11"/>
        <color rgb="FF000000"/>
        <rFont val="游ゴシック"/>
        <family val="2"/>
      </rPr>
      <t xml:space="preserve">17</t>
    </r>
    <r>
      <rPr>
        <sz val="11"/>
        <color rgb="FF000000"/>
        <rFont val="DejaVu Sans"/>
        <family val="2"/>
      </rPr>
      <t xml:space="preserve">行目に職種名を追加し、それぞれの列に必要資格を入力してください。</t>
    </r>
  </si>
  <si>
    <t xml:space="preserve">　その後、以下の手順で必要資格について「名前の定義」をします。</t>
  </si>
  <si>
    <t xml:space="preserve">　・「数式」タブ　⇒　「名前の定義」を選択</t>
  </si>
  <si>
    <t xml:space="preserve">　・「名前」に職種名を入力</t>
  </si>
  <si>
    <r>
      <rPr>
        <sz val="11"/>
        <color rgb="FF000000"/>
        <rFont val="DejaVu Sans"/>
        <family val="2"/>
      </rPr>
      <t xml:space="preserve">　・「参照範囲」にその職種の必要資格を範囲設定する　⇒　</t>
    </r>
    <r>
      <rPr>
        <sz val="11"/>
        <color rgb="FF000000"/>
        <rFont val="游ゴシック"/>
        <family val="2"/>
      </rPr>
      <t xml:space="preserve">OK</t>
    </r>
    <r>
      <rPr>
        <sz val="11"/>
        <color rgb="FF000000"/>
        <rFont val="DejaVu Sans"/>
        <family val="2"/>
      </rPr>
      <t xml:space="preserve">ボタン</t>
    </r>
  </si>
  <si>
    <t xml:space="preserve">　編集したい場合は、「数式」タブ　⇒　「名前の管理」で編集してください。</t>
  </si>
</sst>
</file>

<file path=xl/styles.xml><?xml version="1.0" encoding="utf-8"?>
<styleSheet xmlns="http://schemas.openxmlformats.org/spreadsheetml/2006/main">
  <numFmts count="9">
    <numFmt numFmtId="164" formatCode="General"/>
    <numFmt numFmtId="165" formatCode="H:MM"/>
    <numFmt numFmtId="166" formatCode="0.0"/>
    <numFmt numFmtId="167" formatCode="0"/>
    <numFmt numFmtId="168" formatCode="#,##0\ ;[RED]\(#,##0\)"/>
    <numFmt numFmtId="169" formatCode="#,##0.0;[RED]\-#,##0.0"/>
    <numFmt numFmtId="170" formatCode="#,##0.0\人"/>
    <numFmt numFmtId="171" formatCode="#,##0\人"/>
    <numFmt numFmtId="172" formatCode="H:MM;@"/>
  </numFmts>
  <fonts count="31">
    <font>
      <sz val="11"/>
      <color rgb="FF000000"/>
      <name val="游ゴシック"/>
      <family val="2"/>
    </font>
    <font>
      <sz val="10"/>
      <name val="Arial"/>
      <family val="0"/>
    </font>
    <font>
      <sz val="10"/>
      <name val="Arial"/>
      <family val="0"/>
    </font>
    <font>
      <sz val="10"/>
      <name val="Arial"/>
      <family val="0"/>
    </font>
    <font>
      <sz val="12"/>
      <name val="HGSｺﾞｼｯｸM"/>
      <family val="3"/>
    </font>
    <font>
      <sz val="16"/>
      <name val="HGSｺﾞｼｯｸM"/>
      <family val="3"/>
    </font>
    <font>
      <sz val="16"/>
      <name val="DejaVu Sans"/>
      <family val="2"/>
    </font>
    <font>
      <b val="true"/>
      <sz val="16"/>
      <name val="DejaVu Sans"/>
      <family val="2"/>
    </font>
    <font>
      <b val="true"/>
      <sz val="16"/>
      <name val="HGSｺﾞｼｯｸM"/>
      <family val="3"/>
    </font>
    <font>
      <b val="true"/>
      <sz val="14"/>
      <name val="DejaVu Sans"/>
      <family val="2"/>
    </font>
    <font>
      <b val="true"/>
      <sz val="14"/>
      <name val="HGSｺﾞｼｯｸM"/>
      <family val="3"/>
    </font>
    <font>
      <sz val="14"/>
      <name val="DejaVu Sans"/>
      <family val="2"/>
    </font>
    <font>
      <sz val="14"/>
      <name val="HGSｺﾞｼｯｸM"/>
      <family val="3"/>
    </font>
    <font>
      <sz val="12"/>
      <name val="DejaVu Sans"/>
      <family val="2"/>
    </font>
    <font>
      <sz val="10"/>
      <name val="DejaVu Sans"/>
      <family val="2"/>
    </font>
    <font>
      <sz val="10"/>
      <name val="HGSｺﾞｼｯｸM"/>
      <family val="3"/>
    </font>
    <font>
      <sz val="11"/>
      <name val="DejaVu Sans"/>
      <family val="2"/>
    </font>
    <font>
      <sz val="11"/>
      <name val="HGSｺﾞｼｯｸM"/>
      <family val="3"/>
    </font>
    <font>
      <sz val="16"/>
      <color rgb="FFFF0000"/>
      <name val="ＭＳ ゴシック"/>
      <family val="5"/>
    </font>
    <font>
      <b val="true"/>
      <sz val="11"/>
      <color rgb="FFFF0000"/>
      <name val="DejaVu Sans"/>
      <family val="2"/>
    </font>
    <font>
      <sz val="11"/>
      <color rgb="FF000000"/>
      <name val="DejaVu Sans"/>
      <family val="2"/>
    </font>
    <font>
      <sz val="11"/>
      <color rgb="FFFF0000"/>
      <name val="游ゴシック"/>
      <family val="2"/>
    </font>
    <font>
      <sz val="11"/>
      <color rgb="FFFF0000"/>
      <name val="DejaVu Sans"/>
      <family val="2"/>
    </font>
    <font>
      <sz val="11"/>
      <name val="游ゴシック"/>
      <family val="2"/>
    </font>
    <font>
      <sz val="11"/>
      <color rgb="FF000000"/>
      <name val="Calibri"/>
      <family val="2"/>
    </font>
    <font>
      <b val="true"/>
      <sz val="12"/>
      <color rgb="FFFF0000"/>
      <name val="DejaVu Sans"/>
      <family val="2"/>
    </font>
    <font>
      <sz val="12"/>
      <name val="HGSｺﾞｼｯｸE"/>
      <family val="3"/>
    </font>
    <font>
      <u val="single"/>
      <sz val="12"/>
      <name val="DejaVu Sans"/>
      <family val="2"/>
    </font>
    <font>
      <b val="true"/>
      <sz val="12"/>
      <name val="DejaVu Sans"/>
      <family val="2"/>
    </font>
    <font>
      <sz val="12"/>
      <color rgb="FF000000"/>
      <name val="DejaVu Sans"/>
      <family val="2"/>
    </font>
    <font>
      <sz val="12"/>
      <color rgb="FF000000"/>
      <name val="游ゴシック"/>
      <family val="3"/>
    </font>
  </fonts>
  <fills count="5">
    <fill>
      <patternFill patternType="none"/>
    </fill>
    <fill>
      <patternFill patternType="gray125"/>
    </fill>
    <fill>
      <patternFill patternType="solid">
        <fgColor rgb="FFDEEBF7"/>
        <bgColor rgb="FFE2F0D9"/>
      </patternFill>
    </fill>
    <fill>
      <patternFill patternType="solid">
        <fgColor rgb="FFCCFFCC"/>
        <bgColor rgb="FFCCFFFF"/>
      </patternFill>
    </fill>
    <fill>
      <patternFill patternType="solid">
        <fgColor rgb="FFFFFFFF"/>
        <bgColor rgb="FFE2F0D9"/>
      </patternFill>
    </fill>
  </fills>
  <borders count="99">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right/>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medium"/>
      <top style="medium"/>
      <bottom style="thin"/>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thin"/>
      <right style="double"/>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bottom/>
      <diagonal/>
    </border>
    <border diagonalUp="false" diagonalDown="false">
      <left style="medium"/>
      <right style="thin"/>
      <top/>
      <bottom/>
      <diagonal/>
    </border>
    <border diagonalUp="false" diagonalDown="false">
      <left style="thin"/>
      <right style="thin"/>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double"/>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thin"/>
      <right style="double"/>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right style="medium"/>
      <top/>
      <bottom/>
      <diagonal/>
    </border>
    <border diagonalUp="false" diagonalDown="false">
      <left/>
      <right style="medium"/>
      <top/>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medium"/>
      <right style="medium"/>
      <top/>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right style="thin"/>
      <top style="thin"/>
      <bottom style="dotted"/>
      <diagonal/>
    </border>
    <border diagonalUp="false" diagonalDown="false">
      <left/>
      <right style="double"/>
      <top style="thin"/>
      <bottom style="dotted"/>
      <diagonal/>
    </border>
    <border diagonalUp="false" diagonalDown="false">
      <left/>
      <right style="thin"/>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31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7" fillId="2" borderId="0" xfId="0" applyFont="true" applyBorder="true" applyAlignment="true" applyProtection="true">
      <alignment horizontal="center" vertical="center" textRotation="0" wrapText="false" indent="0" shrinkToFit="true"/>
      <protection locked="fals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right" vertical="center" textRotation="0" wrapText="false" indent="0" shrinkToFit="false"/>
      <protection locked="true" hidden="false"/>
    </xf>
    <xf numFmtId="164" fontId="10" fillId="3" borderId="0" xfId="0" applyFont="true" applyBorder="true" applyAlignment="true" applyProtection="true">
      <alignment horizontal="center" vertical="center" textRotation="0" wrapText="false" indent="0" shrinkToFit="false"/>
      <protection locked="fals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8" fillId="3" borderId="0" xfId="0" applyFont="true" applyBorder="true" applyAlignment="true" applyProtection="true">
      <alignment horizontal="center" vertical="center" textRotation="0" wrapText="false" indent="0" shrinkToFit="false"/>
      <protection locked="false" hidden="false"/>
    </xf>
    <xf numFmtId="164" fontId="8" fillId="4" borderId="0" xfId="0" applyFont="true" applyBorder="false" applyAlignment="true" applyProtection="false">
      <alignment horizontal="general" vertical="center" textRotation="0" wrapText="false" indent="0" shrinkToFit="false"/>
      <protection locked="true" hidden="false"/>
    </xf>
    <xf numFmtId="164" fontId="8" fillId="4" borderId="0" xfId="0" applyFont="true" applyBorder="false" applyAlignment="false" applyProtection="false">
      <alignment horizontal="general" vertical="center" textRotation="0" wrapText="false" indent="0" shrinkToFit="false"/>
      <protection locked="true" hidden="false"/>
    </xf>
    <xf numFmtId="164" fontId="8" fillId="4" borderId="0" xfId="0" applyFont="true" applyBorder="false" applyAlignment="true" applyProtection="false">
      <alignment horizontal="center" vertical="center" textRotation="0" wrapText="false" indent="0" shrinkToFit="false"/>
      <protection locked="true" hidden="false"/>
    </xf>
    <xf numFmtId="164" fontId="5" fillId="4" borderId="0" xfId="0" applyFont="true" applyBorder="true" applyAlignment="true" applyProtection="false">
      <alignment horizontal="general"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4" fontId="5" fillId="4"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false" applyProtection="true">
      <alignment horizontal="general" vertical="center" textRotation="0" wrapText="fals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5" fillId="3" borderId="1"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4"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6" fontId="5" fillId="0" borderId="0" xfId="0" applyFont="true" applyBorder="true" applyAlignment="true" applyProtection="true">
      <alignment horizontal="general" vertical="center" textRotation="0" wrapText="false" indent="0" shrinkToFit="false"/>
      <protection locked="true" hidden="false"/>
    </xf>
    <xf numFmtId="164" fontId="5" fillId="4" borderId="0"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false" applyAlignment="false" applyProtection="true">
      <alignment horizontal="general"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false" indent="0" shrinkToFit="false"/>
      <protection locked="true" hidden="false"/>
    </xf>
    <xf numFmtId="164" fontId="5" fillId="4" borderId="0" xfId="0" applyFont="true" applyBorder="true" applyAlignment="fals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fals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6" fontId="5"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fals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false" applyProtection="tru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false" indent="0" shrinkToFit="false"/>
      <protection locked="true" hidden="false"/>
    </xf>
    <xf numFmtId="164" fontId="6" fillId="4"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left" vertical="bottom" textRotation="0" wrapText="false" indent="0" shrinkToFit="false"/>
      <protection locked="true" hidden="false"/>
    </xf>
    <xf numFmtId="164" fontId="5" fillId="4" borderId="0" xfId="0" applyFont="true" applyBorder="true" applyAlignment="true" applyProtection="true">
      <alignment horizontal="general" vertical="center" textRotation="0" wrapText="false" indent="0" shrinkToFit="false"/>
      <protection locked="false" hidden="false"/>
    </xf>
    <xf numFmtId="165" fontId="5" fillId="3" borderId="1" xfId="0" applyFont="true" applyBorder="true" applyAlignment="true" applyProtection="true">
      <alignment horizontal="center" vertical="center" textRotation="0" wrapText="false" indent="0" shrinkToFit="false"/>
      <protection locked="fals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13" fillId="0" borderId="7"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center" vertical="center" textRotation="0" wrapText="true" indent="0" shrinkToFit="false"/>
      <protection locked="true" hidden="false"/>
    </xf>
    <xf numFmtId="164" fontId="4" fillId="0" borderId="19"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false">
      <alignment horizontal="center" vertical="center" textRotation="0" wrapText="true" indent="0" shrinkToFit="false"/>
      <protection locked="true" hidden="false"/>
    </xf>
    <xf numFmtId="164" fontId="4" fillId="0" borderId="22" xfId="0" applyFont="true" applyBorder="true" applyAlignment="true" applyProtection="false">
      <alignment horizontal="center" vertical="center" textRotation="0" wrapText="true" indent="0" shrinkToFit="false"/>
      <protection locked="true" hidden="false"/>
    </xf>
    <xf numFmtId="164" fontId="4" fillId="0" borderId="23" xfId="0" applyFont="true" applyBorder="true" applyAlignment="true" applyProtection="false">
      <alignment horizontal="center" vertical="center" textRotation="0" wrapText="tru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false" indent="0" shrinkToFit="false"/>
      <protection locked="true" hidden="false"/>
    </xf>
    <xf numFmtId="164" fontId="4" fillId="2" borderId="26" xfId="0" applyFont="true" applyBorder="true" applyAlignment="true" applyProtection="true">
      <alignment horizontal="center" vertical="center" textRotation="0" wrapText="false" indent="0" shrinkToFit="true"/>
      <protection locked="false" hidden="false"/>
    </xf>
    <xf numFmtId="164" fontId="4" fillId="2" borderId="4" xfId="0" applyFont="true" applyBorder="true" applyAlignment="true" applyProtection="true">
      <alignment horizontal="center" vertical="center" textRotation="0" wrapText="false" indent="0" shrinkToFit="true"/>
      <protection locked="false" hidden="false"/>
    </xf>
    <xf numFmtId="164" fontId="4" fillId="2" borderId="5" xfId="0" applyFont="true" applyBorder="true" applyAlignment="true" applyProtection="true">
      <alignment horizontal="center" vertical="center" textRotation="0" wrapText="false" indent="0" shrinkToFit="true"/>
      <protection locked="false" hidden="false"/>
    </xf>
    <xf numFmtId="164" fontId="4" fillId="2" borderId="27" xfId="0" applyFont="true" applyBorder="true" applyAlignment="true" applyProtection="true">
      <alignment horizontal="center" vertical="center" textRotation="0" wrapText="true" indent="0" shrinkToFit="false"/>
      <protection locked="false" hidden="false"/>
    </xf>
    <xf numFmtId="164" fontId="4" fillId="2" borderId="27" xfId="0" applyFont="true" applyBorder="true" applyAlignment="true" applyProtection="true">
      <alignment horizontal="center" vertical="center" textRotation="0" wrapText="false" indent="0" shrinkToFit="true"/>
      <protection locked="false" hidden="false"/>
    </xf>
    <xf numFmtId="164" fontId="13" fillId="3" borderId="28" xfId="0" applyFont="true" applyBorder="true" applyAlignment="true" applyProtection="true">
      <alignment horizontal="left" vertical="center" textRotation="0" wrapText="true" indent="0" shrinkToFit="false"/>
      <protection locked="false" hidden="false"/>
    </xf>
    <xf numFmtId="164" fontId="16" fillId="0" borderId="4" xfId="0" applyFont="true" applyBorder="true" applyAlignment="true" applyProtection="false">
      <alignment horizontal="general" vertical="center" textRotation="0" wrapText="false" indent="0" shrinkToFit="false"/>
      <protection locked="true" hidden="false"/>
    </xf>
    <xf numFmtId="164" fontId="17" fillId="0" borderId="8" xfId="0" applyFont="true" applyBorder="true" applyAlignment="true" applyProtection="false">
      <alignment horizontal="general" vertical="center" textRotation="0" wrapText="false" indent="0" shrinkToFit="false"/>
      <protection locked="true" hidden="false"/>
    </xf>
    <xf numFmtId="164" fontId="15" fillId="0" borderId="8" xfId="0" applyFont="true" applyBorder="true" applyAlignment="true" applyProtection="false">
      <alignment horizontal="general" vertical="center" textRotation="0" wrapText="false" indent="0" shrinkToFit="false"/>
      <protection locked="true" hidden="false"/>
    </xf>
    <xf numFmtId="164" fontId="15" fillId="0" borderId="29" xfId="0" applyFont="true" applyBorder="true" applyAlignment="true" applyProtection="false">
      <alignment horizontal="general" vertical="center" textRotation="0" wrapText="false" indent="0" shrinkToFit="false"/>
      <protection locked="true" hidden="false"/>
    </xf>
    <xf numFmtId="164" fontId="13" fillId="2" borderId="27" xfId="0" applyFont="true" applyBorder="true" applyAlignment="true" applyProtection="true">
      <alignment horizontal="center" vertical="center" textRotation="0" wrapText="false" indent="0" shrinkToFit="true"/>
      <protection locked="false" hidden="false"/>
    </xf>
    <xf numFmtId="164" fontId="4" fillId="2" borderId="30" xfId="0" applyFont="true" applyBorder="true" applyAlignment="true" applyProtection="true">
      <alignment horizontal="center" vertical="center" textRotation="0" wrapText="false" indent="0" shrinkToFit="true"/>
      <protection locked="false" hidden="false"/>
    </xf>
    <xf numFmtId="164" fontId="4" fillId="2" borderId="31" xfId="0" applyFont="true" applyBorder="true" applyAlignment="true" applyProtection="true">
      <alignment horizontal="center" vertical="center" textRotation="0" wrapText="false" indent="0" shrinkToFit="true"/>
      <protection locked="false" hidden="false"/>
    </xf>
    <xf numFmtId="164" fontId="4" fillId="0" borderId="32" xfId="0" applyFont="true" applyBorder="true" applyAlignment="true" applyProtection="false">
      <alignment horizontal="center" vertical="center" textRotation="0" wrapText="true" indent="0" shrinkToFit="false"/>
      <protection locked="true" hidden="false"/>
    </xf>
    <xf numFmtId="167" fontId="4" fillId="0" borderId="33" xfId="0" applyFont="true" applyBorder="true" applyAlignment="true" applyProtection="false">
      <alignment horizontal="center" vertical="center" textRotation="0" wrapText="true" indent="0" shrinkToFit="false"/>
      <protection locked="true" hidden="false"/>
    </xf>
    <xf numFmtId="164" fontId="4" fillId="3" borderId="25" xfId="0" applyFont="true" applyBorder="true" applyAlignment="true" applyProtection="true">
      <alignment horizontal="left" vertical="center" textRotation="0" wrapText="true" indent="0" shrinkToFit="false"/>
      <protection locked="false" hidden="false"/>
    </xf>
    <xf numFmtId="164" fontId="4" fillId="0" borderId="34" xfId="0" applyFont="true" applyBorder="true" applyAlignment="true" applyProtection="false">
      <alignment horizontal="center" vertical="center" textRotation="0" wrapText="false" indent="0" shrinkToFit="false"/>
      <protection locked="true" hidden="false"/>
    </xf>
    <xf numFmtId="164" fontId="13" fillId="2" borderId="35" xfId="0" applyFont="true" applyBorder="true" applyAlignment="true" applyProtection="true">
      <alignment horizontal="center" vertical="center" textRotation="0" wrapText="false" indent="0" shrinkToFit="true"/>
      <protection locked="false" hidden="false"/>
    </xf>
    <xf numFmtId="164" fontId="4" fillId="2" borderId="10" xfId="0" applyFont="true" applyBorder="true" applyAlignment="true" applyProtection="true">
      <alignment horizontal="center" vertical="center" textRotation="0" wrapText="false" indent="0" shrinkToFit="true"/>
      <protection locked="false" hidden="false"/>
    </xf>
    <xf numFmtId="164" fontId="4" fillId="2" borderId="11" xfId="0" applyFont="true" applyBorder="true" applyAlignment="true" applyProtection="true">
      <alignment horizontal="center" vertical="center" textRotation="0" wrapText="false" indent="0" shrinkToFit="true"/>
      <protection locked="false" hidden="false"/>
    </xf>
    <xf numFmtId="164" fontId="4" fillId="2" borderId="36" xfId="0" applyFont="true" applyBorder="true" applyAlignment="true" applyProtection="true">
      <alignment horizontal="center" vertical="center" textRotation="0" wrapText="true" indent="0" shrinkToFit="false"/>
      <protection locked="false" hidden="false"/>
    </xf>
    <xf numFmtId="164" fontId="13" fillId="2" borderId="36" xfId="0" applyFont="true" applyBorder="true" applyAlignment="true" applyProtection="true">
      <alignment horizontal="center" vertical="center" textRotation="0" wrapText="false" indent="0" shrinkToFit="true"/>
      <protection locked="false" hidden="false"/>
    </xf>
    <xf numFmtId="164" fontId="16" fillId="0" borderId="37" xfId="0" applyFont="true" applyBorder="true" applyAlignment="true" applyProtection="false">
      <alignment horizontal="general" vertical="center" textRotation="0" wrapText="false" indent="0" shrinkToFit="false"/>
      <protection locked="true" hidden="false"/>
    </xf>
    <xf numFmtId="164" fontId="17" fillId="0" borderId="38" xfId="0" applyFont="true" applyBorder="true" applyAlignment="true" applyProtection="false">
      <alignment horizontal="general" vertical="center" textRotation="0" wrapText="false" indent="0" shrinkToFit="false"/>
      <protection locked="true" hidden="false"/>
    </xf>
    <xf numFmtId="164" fontId="15" fillId="0" borderId="38" xfId="0" applyFont="true" applyBorder="true" applyAlignment="true" applyProtection="false">
      <alignment horizontal="general" vertical="center" textRotation="0" wrapText="false" indent="0" shrinkToFit="false"/>
      <protection locked="true" hidden="false"/>
    </xf>
    <xf numFmtId="164" fontId="15" fillId="0" borderId="39" xfId="0" applyFont="true" applyBorder="true" applyAlignment="true" applyProtection="false">
      <alignment horizontal="general" vertical="center" textRotation="0" wrapText="false" indent="0" shrinkToFit="false"/>
      <protection locked="true" hidden="false"/>
    </xf>
    <xf numFmtId="164" fontId="4" fillId="0" borderId="40" xfId="0" applyFont="true" applyBorder="true" applyAlignment="true" applyProtection="false">
      <alignment horizontal="center" vertical="center" textRotation="0" wrapText="false" indent="0" shrinkToFit="true"/>
      <protection locked="true" hidden="false"/>
    </xf>
    <xf numFmtId="164" fontId="4" fillId="0" borderId="41" xfId="0" applyFont="true" applyBorder="true" applyAlignment="true" applyProtection="false">
      <alignment horizontal="center" vertical="center" textRotation="0" wrapText="false" indent="0" shrinkToFit="true"/>
      <protection locked="true" hidden="false"/>
    </xf>
    <xf numFmtId="164" fontId="4" fillId="0" borderId="42" xfId="0" applyFont="true" applyBorder="true" applyAlignment="true" applyProtection="false">
      <alignment horizontal="center" vertical="center" textRotation="0" wrapText="false" indent="0" shrinkToFit="true"/>
      <protection locked="true" hidden="false"/>
    </xf>
    <xf numFmtId="164" fontId="4" fillId="0" borderId="43" xfId="0" applyFont="true" applyBorder="true" applyAlignment="true" applyProtection="false">
      <alignment horizontal="center" vertical="center" textRotation="0" wrapText="false" indent="0" shrinkToFit="true"/>
      <protection locked="true" hidden="false"/>
    </xf>
    <xf numFmtId="164" fontId="4" fillId="0" borderId="44" xfId="0" applyFont="true" applyBorder="true" applyAlignment="true" applyProtection="false">
      <alignment horizontal="center" vertical="center" textRotation="0" wrapText="true" indent="0" shrinkToFit="false"/>
      <protection locked="true" hidden="false"/>
    </xf>
    <xf numFmtId="167" fontId="4" fillId="0" borderId="45" xfId="0" applyFont="true" applyBorder="true" applyAlignment="true" applyProtection="false">
      <alignment horizontal="center" vertical="center" textRotation="0" wrapText="true" indent="0" shrinkToFit="false"/>
      <protection locked="true" hidden="false"/>
    </xf>
    <xf numFmtId="164" fontId="4" fillId="0" borderId="46" xfId="0" applyFont="true" applyBorder="true" applyAlignment="true" applyProtection="false">
      <alignment horizontal="center" vertical="center" textRotation="0" wrapText="false" indent="0" shrinkToFit="false"/>
      <protection locked="true" hidden="false"/>
    </xf>
    <xf numFmtId="164" fontId="4" fillId="2" borderId="47" xfId="0" applyFont="true" applyBorder="true" applyAlignment="true" applyProtection="true">
      <alignment horizontal="center" vertical="center" textRotation="0" wrapText="false" indent="0" shrinkToFit="true"/>
      <protection locked="true" hidden="false"/>
    </xf>
    <xf numFmtId="164" fontId="4" fillId="2" borderId="48" xfId="0" applyFont="true" applyBorder="true" applyAlignment="true" applyProtection="true">
      <alignment horizontal="center" vertical="center" textRotation="0" wrapText="false" indent="0" shrinkToFit="true"/>
      <protection locked="true" hidden="false"/>
    </xf>
    <xf numFmtId="164" fontId="4" fillId="2" borderId="48" xfId="0" applyFont="true" applyBorder="true" applyAlignment="true" applyProtection="true">
      <alignment horizontal="center" vertical="center" textRotation="0" wrapText="true" indent="0" shrinkToFit="false"/>
      <protection locked="true" hidden="false"/>
    </xf>
    <xf numFmtId="164" fontId="4" fillId="2" borderId="48" xfId="0" applyFont="true" applyBorder="true" applyAlignment="true" applyProtection="true">
      <alignment horizontal="center" vertical="center" textRotation="0" wrapText="false" indent="0" shrinkToFit="true"/>
      <protection locked="false" hidden="false"/>
    </xf>
    <xf numFmtId="164" fontId="16" fillId="0" borderId="49" xfId="0" applyFont="true" applyBorder="true" applyAlignment="true" applyProtection="false">
      <alignment horizontal="general" vertical="center" textRotation="0" wrapText="false" indent="0" shrinkToFit="false"/>
      <protection locked="true" hidden="false"/>
    </xf>
    <xf numFmtId="164" fontId="17" fillId="0" borderId="50" xfId="0" applyFont="true" applyBorder="true" applyAlignment="true" applyProtection="false">
      <alignment horizontal="general" vertical="center" textRotation="0" wrapText="false" indent="0" shrinkToFit="false"/>
      <protection locked="true" hidden="false"/>
    </xf>
    <xf numFmtId="164" fontId="15" fillId="0" borderId="51" xfId="0" applyFont="true" applyBorder="true" applyAlignment="true" applyProtection="false">
      <alignment horizontal="general" vertical="center" textRotation="0" wrapText="false" indent="0" shrinkToFit="false"/>
      <protection locked="true" hidden="false"/>
    </xf>
    <xf numFmtId="164" fontId="15" fillId="0" borderId="52" xfId="0" applyFont="true" applyBorder="true" applyAlignment="true" applyProtection="false">
      <alignment horizontal="center" vertical="center" textRotation="0" wrapText="false" indent="0" shrinkToFit="false"/>
      <protection locked="true" hidden="false"/>
    </xf>
    <xf numFmtId="164" fontId="4" fillId="0" borderId="53" xfId="0" applyFont="true" applyBorder="true" applyAlignment="true" applyProtection="false">
      <alignment horizontal="center" vertical="center" textRotation="0" wrapText="false" indent="0" shrinkToFit="true"/>
      <protection locked="true" hidden="false"/>
    </xf>
    <xf numFmtId="164" fontId="4" fillId="0" borderId="54" xfId="0" applyFont="true" applyBorder="true" applyAlignment="true" applyProtection="false">
      <alignment horizontal="center" vertical="center" textRotation="0" wrapText="false" indent="0" shrinkToFit="true"/>
      <protection locked="true" hidden="false"/>
    </xf>
    <xf numFmtId="164" fontId="4" fillId="0" borderId="55" xfId="0" applyFont="true" applyBorder="true" applyAlignment="true" applyProtection="false">
      <alignment horizontal="center" vertical="center" textRotation="0" wrapText="false" indent="0" shrinkToFit="true"/>
      <protection locked="true" hidden="false"/>
    </xf>
    <xf numFmtId="164" fontId="4" fillId="0" borderId="56" xfId="0" applyFont="true" applyBorder="true" applyAlignment="true" applyProtection="false">
      <alignment horizontal="center" vertical="center" textRotation="0" wrapText="false" indent="0" shrinkToFit="true"/>
      <protection locked="true" hidden="false"/>
    </xf>
    <xf numFmtId="164" fontId="4" fillId="0" borderId="57" xfId="0" applyFont="true" applyBorder="true" applyAlignment="true" applyProtection="false">
      <alignment horizontal="center" vertical="center" textRotation="0" wrapText="true" indent="0" shrinkToFit="false"/>
      <protection locked="true" hidden="false"/>
    </xf>
    <xf numFmtId="167" fontId="4" fillId="0" borderId="58" xfId="0" applyFont="true" applyBorder="true" applyAlignment="true" applyProtection="false">
      <alignment horizontal="center" vertical="center" textRotation="0" wrapText="true" indent="0" shrinkToFit="false"/>
      <protection locked="true" hidden="false"/>
    </xf>
    <xf numFmtId="164" fontId="4" fillId="0" borderId="59"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60" xfId="0" applyFont="true" applyBorder="true" applyAlignment="true" applyProtection="true">
      <alignment horizontal="center" vertical="center" textRotation="0" wrapText="false" indent="0" shrinkToFit="true"/>
      <protection locked="false" hidden="false"/>
    </xf>
    <xf numFmtId="164" fontId="4" fillId="2" borderId="61" xfId="0" applyFont="true" applyBorder="true" applyAlignment="true" applyProtection="true">
      <alignment horizontal="center" vertical="center" textRotation="0" wrapText="false" indent="0" shrinkToFit="true"/>
      <protection locked="false" hidden="false"/>
    </xf>
    <xf numFmtId="164" fontId="4" fillId="2" borderId="62" xfId="0" applyFont="true" applyBorder="true" applyAlignment="true" applyProtection="true">
      <alignment horizontal="center" vertical="center" textRotation="0" wrapText="false" indent="0" shrinkToFit="true"/>
      <protection locked="false" hidden="false"/>
    </xf>
    <xf numFmtId="164" fontId="4" fillId="2" borderId="63" xfId="0" applyFont="true" applyBorder="true" applyAlignment="true" applyProtection="true">
      <alignment horizontal="center" vertical="center" textRotation="0" wrapText="true" indent="0" shrinkToFit="false"/>
      <protection locked="false" hidden="false"/>
    </xf>
    <xf numFmtId="164" fontId="4" fillId="2" borderId="63" xfId="0" applyFont="true" applyBorder="true" applyAlignment="true" applyProtection="true">
      <alignment horizontal="center" vertical="center" textRotation="0" wrapText="false" indent="0" shrinkToFit="true"/>
      <protection locked="fals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6" fillId="0" borderId="61" xfId="0" applyFont="true" applyBorder="true" applyAlignment="true" applyProtection="false">
      <alignment horizontal="general" vertical="center" textRotation="0" wrapText="false" indent="0" shrinkToFit="false"/>
      <protection locked="true" hidden="false"/>
    </xf>
    <xf numFmtId="164" fontId="17" fillId="0" borderId="64" xfId="0" applyFont="true" applyBorder="true" applyAlignment="true" applyProtection="false">
      <alignment horizontal="general" vertical="center" textRotation="0" wrapText="false" indent="0" shrinkToFit="false"/>
      <protection locked="true" hidden="false"/>
    </xf>
    <xf numFmtId="164" fontId="15" fillId="0" borderId="64" xfId="0" applyFont="true" applyBorder="true" applyAlignment="true" applyProtection="false">
      <alignment horizontal="general" vertical="center" textRotation="0" wrapText="false" indent="0" shrinkToFit="false"/>
      <protection locked="true" hidden="false"/>
    </xf>
    <xf numFmtId="164" fontId="15" fillId="0" borderId="65" xfId="0" applyFont="true" applyBorder="true" applyAlignment="true" applyProtection="false">
      <alignment horizontal="general" vertical="center" textRotation="0" wrapText="false" indent="0" shrinkToFit="false"/>
      <protection locked="true" hidden="false"/>
    </xf>
    <xf numFmtId="164" fontId="4" fillId="2" borderId="66" xfId="0" applyFont="true" applyBorder="true" applyAlignment="true" applyProtection="true">
      <alignment horizontal="center" vertical="center" textRotation="0" wrapText="false" indent="0" shrinkToFit="true"/>
      <protection locked="false" hidden="false"/>
    </xf>
    <xf numFmtId="164" fontId="4" fillId="2" borderId="67" xfId="0" applyFont="true" applyBorder="true" applyAlignment="true" applyProtection="true">
      <alignment horizontal="center" vertical="center" textRotation="0" wrapText="false" indent="0" shrinkToFit="true"/>
      <protection locked="false" hidden="false"/>
    </xf>
    <xf numFmtId="164" fontId="13" fillId="2" borderId="67" xfId="0" applyFont="true" applyBorder="true" applyAlignment="true" applyProtection="true">
      <alignment horizontal="center" vertical="center" textRotation="0" wrapText="false" indent="0" shrinkToFit="true"/>
      <protection locked="false" hidden="false"/>
    </xf>
    <xf numFmtId="164" fontId="4" fillId="2" borderId="68" xfId="0" applyFont="true" applyBorder="true" applyAlignment="true" applyProtection="true">
      <alignment horizontal="center" vertical="center" textRotation="0" wrapText="false" indent="0" shrinkToFit="true"/>
      <protection locked="false" hidden="false"/>
    </xf>
    <xf numFmtId="164" fontId="4" fillId="2" borderId="69" xfId="0" applyFont="true" applyBorder="true" applyAlignment="true" applyProtection="true">
      <alignment horizontal="center" vertical="center" textRotation="0" wrapText="false" indent="0" shrinkToFit="true"/>
      <protection locked="false" hidden="false"/>
    </xf>
    <xf numFmtId="164" fontId="4" fillId="0" borderId="70" xfId="0" applyFont="true" applyBorder="true" applyAlignment="true" applyProtection="false">
      <alignment horizontal="center" vertical="center" textRotation="0" wrapText="true" indent="0" shrinkToFit="false"/>
      <protection locked="true" hidden="false"/>
    </xf>
    <xf numFmtId="167" fontId="4" fillId="0" borderId="71" xfId="0" applyFont="true" applyBorder="true" applyAlignment="true" applyProtection="false">
      <alignment horizontal="center" vertical="center" textRotation="0" wrapText="true" indent="0" shrinkToFit="false"/>
      <protection locked="true" hidden="false"/>
    </xf>
    <xf numFmtId="164" fontId="4" fillId="3" borderId="13" xfId="0" applyFont="true" applyBorder="true" applyAlignment="true" applyProtection="true">
      <alignment horizontal="left" vertical="center" textRotation="0" wrapText="true" indent="0" shrinkToFit="false"/>
      <protection locked="false" hidden="false"/>
    </xf>
    <xf numFmtId="164" fontId="4" fillId="2" borderId="35" xfId="0" applyFont="true" applyBorder="true" applyAlignment="true" applyProtection="true">
      <alignment horizontal="center" vertical="center" textRotation="0" wrapText="false" indent="0" shrinkToFit="true"/>
      <protection locked="false" hidden="false"/>
    </xf>
    <xf numFmtId="164" fontId="4" fillId="2" borderId="36" xfId="0" applyFont="true" applyBorder="true" applyAlignment="true" applyProtection="true">
      <alignment horizontal="center" vertical="center" textRotation="0" wrapText="false" indent="0" shrinkToFit="true"/>
      <protection locked="fals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72" xfId="0" applyFont="true" applyBorder="true" applyAlignment="true" applyProtection="false">
      <alignment horizontal="center" vertical="center" textRotation="0" wrapText="false" indent="0" shrinkToFit="false"/>
      <protection locked="true" hidden="false"/>
    </xf>
    <xf numFmtId="164" fontId="13" fillId="3" borderId="13" xfId="0" applyFont="true" applyBorder="true" applyAlignment="true" applyProtection="true">
      <alignment horizontal="left" vertical="center" textRotation="0" wrapText="true" indent="0" shrinkToFit="false"/>
      <protection locked="false" hidden="false"/>
    </xf>
    <xf numFmtId="164" fontId="17" fillId="0" borderId="51" xfId="0" applyFont="true" applyBorder="true" applyAlignment="true" applyProtection="false">
      <alignment horizontal="general" vertical="center" textRotation="0" wrapText="false" indent="0" shrinkToFit="false"/>
      <protection locked="true" hidden="false"/>
    </xf>
    <xf numFmtId="164" fontId="15" fillId="0" borderId="50" xfId="0" applyFont="true" applyBorder="true" applyAlignment="true" applyProtection="false">
      <alignment horizontal="general" vertical="center" textRotation="0" wrapText="false" indent="0" shrinkToFit="false"/>
      <protection locked="true" hidden="false"/>
    </xf>
    <xf numFmtId="164" fontId="15" fillId="0" borderId="73" xfId="0" applyFont="true" applyBorder="true" applyAlignment="true" applyProtection="false">
      <alignment horizontal="center" vertical="center" textRotation="0" wrapText="false" indent="0" shrinkToFit="false"/>
      <protection locked="true" hidden="false"/>
    </xf>
    <xf numFmtId="164" fontId="15" fillId="0" borderId="72" xfId="0" applyFont="true" applyBorder="true" applyAlignment="true" applyProtection="false">
      <alignment horizontal="general" vertical="center" textRotation="0" wrapText="false" indent="0" shrinkToFit="false"/>
      <protection locked="true" hidden="false"/>
    </xf>
    <xf numFmtId="164" fontId="13" fillId="2" borderId="66" xfId="0" applyFont="true" applyBorder="true" applyAlignment="true" applyProtection="true">
      <alignment horizontal="center" vertical="center" textRotation="0" wrapText="false" indent="0" shrinkToFit="true"/>
      <protection locked="false" hidden="false"/>
    </xf>
    <xf numFmtId="164" fontId="13" fillId="2" borderId="13" xfId="0" applyFont="true" applyBorder="true" applyAlignment="true" applyProtection="false">
      <alignment horizontal="center" vertical="center" textRotation="0" wrapText="false" indent="0" shrinkToFit="false"/>
      <protection locked="true" hidden="false"/>
    </xf>
    <xf numFmtId="164" fontId="13" fillId="2" borderId="68" xfId="0" applyFont="true" applyBorder="true" applyAlignment="true" applyProtection="true">
      <alignment horizontal="center" vertical="center" textRotation="0" wrapText="false" indent="0" shrinkToFit="true"/>
      <protection locked="false" hidden="false"/>
    </xf>
    <xf numFmtId="164" fontId="17" fillId="0" borderId="74" xfId="0" applyFont="true" applyBorder="true" applyAlignment="true" applyProtection="false">
      <alignment horizontal="general" vertical="center" textRotation="0" wrapText="false" indent="0" shrinkToFit="false"/>
      <protection locked="true" hidden="false"/>
    </xf>
    <xf numFmtId="164" fontId="15" fillId="0" borderId="74" xfId="0" applyFont="true" applyBorder="true" applyAlignment="true" applyProtection="false">
      <alignment horizontal="general" vertical="center" textRotation="0" wrapText="false" indent="0" shrinkToFit="false"/>
      <protection locked="true" hidden="false"/>
    </xf>
    <xf numFmtId="164" fontId="15" fillId="0" borderId="75" xfId="0" applyFont="true" applyBorder="true" applyAlignment="true" applyProtection="false">
      <alignment horizontal="center" vertical="center" textRotation="0" wrapText="false" indent="0" shrinkToFit="false"/>
      <protection locked="true" hidden="false"/>
    </xf>
    <xf numFmtId="164" fontId="16" fillId="0" borderId="76" xfId="0" applyFont="true" applyBorder="true" applyAlignment="true" applyProtection="false">
      <alignment horizontal="general" vertical="center" textRotation="0" wrapText="false" indent="0" shrinkToFit="false"/>
      <protection locked="true" hidden="false"/>
    </xf>
    <xf numFmtId="164" fontId="4" fillId="2" borderId="77" xfId="0" applyFont="true" applyBorder="true" applyAlignment="true" applyProtection="false">
      <alignment horizontal="center" vertical="center" textRotation="0" wrapText="false" indent="0" shrinkToFit="false"/>
      <protection locked="true" hidden="false"/>
    </xf>
    <xf numFmtId="164" fontId="4" fillId="3" borderId="21" xfId="0" applyFont="true" applyBorder="true" applyAlignment="true" applyProtection="true">
      <alignment horizontal="left" vertical="center" textRotation="0" wrapText="true" indent="0" shrinkToFit="false"/>
      <protection locked="false" hidden="false"/>
    </xf>
    <xf numFmtId="164" fontId="16" fillId="0" borderId="78" xfId="0" applyFont="true" applyBorder="true" applyAlignment="true" applyProtection="false">
      <alignment horizontal="general" vertical="center" textRotation="0" wrapText="false" indent="0" shrinkToFit="false"/>
      <protection locked="true" hidden="false"/>
    </xf>
    <xf numFmtId="164" fontId="17" fillId="0" borderId="79" xfId="0" applyFont="true" applyBorder="true" applyAlignment="true" applyProtection="false">
      <alignment horizontal="general" vertical="center" textRotation="0" wrapText="false" indent="0" shrinkToFit="false"/>
      <protection locked="true" hidden="false"/>
    </xf>
    <xf numFmtId="164" fontId="15" fillId="0" borderId="79" xfId="0" applyFont="true" applyBorder="true" applyAlignment="true" applyProtection="false">
      <alignment horizontal="general" vertical="center" textRotation="0" wrapText="false" indent="0" shrinkToFit="false"/>
      <protection locked="true" hidden="false"/>
    </xf>
    <xf numFmtId="164" fontId="15" fillId="0" borderId="80" xfId="0" applyFont="true" applyBorder="true" applyAlignment="true" applyProtection="false">
      <alignment horizontal="general" vertical="center" textRotation="0" wrapText="false" indent="0" shrinkToFit="false"/>
      <protection locked="true" hidden="false"/>
    </xf>
    <xf numFmtId="164" fontId="4" fillId="3" borderId="77" xfId="0" applyFont="true" applyBorder="true" applyAlignment="true" applyProtection="true">
      <alignment horizontal="left" vertical="center" textRotation="0" wrapText="true" indent="0" shrinkToFit="false"/>
      <protection locked="false" hidden="false"/>
    </xf>
    <xf numFmtId="164" fontId="4" fillId="0" borderId="81" xfId="0" applyFont="true" applyBorder="true" applyAlignment="true" applyProtection="false">
      <alignment horizontal="center" vertical="center" textRotation="0" wrapText="false" indent="0" shrinkToFit="false"/>
      <protection locked="true" hidden="false"/>
    </xf>
    <xf numFmtId="164" fontId="4" fillId="2" borderId="82" xfId="0" applyFont="true" applyBorder="true" applyAlignment="true" applyProtection="true">
      <alignment horizontal="center" vertical="center" textRotation="0" wrapText="false" indent="0" shrinkToFit="true"/>
      <protection locked="true" hidden="false"/>
    </xf>
    <xf numFmtId="164" fontId="4" fillId="2" borderId="83" xfId="0" applyFont="true" applyBorder="true" applyAlignment="true" applyProtection="true">
      <alignment horizontal="center" vertical="center" textRotation="0" wrapText="false" indent="0" shrinkToFit="true"/>
      <protection locked="true" hidden="false"/>
    </xf>
    <xf numFmtId="164" fontId="4" fillId="2" borderId="83" xfId="0" applyFont="true" applyBorder="true" applyAlignment="true" applyProtection="true">
      <alignment horizontal="center" vertical="center" textRotation="0" wrapText="true" indent="0" shrinkToFit="false"/>
      <protection locked="true" hidden="false"/>
    </xf>
    <xf numFmtId="164" fontId="4" fillId="2" borderId="83" xfId="0" applyFont="true" applyBorder="true" applyAlignment="true" applyProtection="true">
      <alignment horizontal="center" vertical="center" textRotation="0" wrapText="false" indent="0" shrinkToFit="true"/>
      <protection locked="false" hidden="false"/>
    </xf>
    <xf numFmtId="164" fontId="16" fillId="0" borderId="18" xfId="0" applyFont="true" applyBorder="true" applyAlignment="true" applyProtection="false">
      <alignment horizontal="general" vertical="center" textRotation="0" wrapText="false" indent="0" shrinkToFit="false"/>
      <protection locked="true" hidden="false"/>
    </xf>
    <xf numFmtId="164" fontId="17" fillId="0" borderId="84" xfId="0" applyFont="true" applyBorder="true" applyAlignment="true" applyProtection="false">
      <alignment horizontal="general" vertical="center" textRotation="0" wrapText="false" indent="0" shrinkToFit="false"/>
      <protection locked="true" hidden="false"/>
    </xf>
    <xf numFmtId="164" fontId="15" fillId="0" borderId="84" xfId="0" applyFont="true" applyBorder="true" applyAlignment="true" applyProtection="false">
      <alignment horizontal="general" vertical="center" textRotation="0" wrapText="false" indent="0" shrinkToFit="false"/>
      <protection locked="true" hidden="false"/>
    </xf>
    <xf numFmtId="164" fontId="15" fillId="0" borderId="85" xfId="0" applyFont="true" applyBorder="true" applyAlignment="true" applyProtection="false">
      <alignment horizontal="center" vertical="center" textRotation="0" wrapText="false" indent="0" shrinkToFit="false"/>
      <protection locked="true" hidden="false"/>
    </xf>
    <xf numFmtId="164" fontId="4" fillId="0" borderId="86" xfId="0" applyFont="true" applyBorder="true" applyAlignment="true" applyProtection="false">
      <alignment horizontal="center" vertical="center" textRotation="0" wrapText="false" indent="0" shrinkToFit="true"/>
      <protection locked="true" hidden="false"/>
    </xf>
    <xf numFmtId="164" fontId="4" fillId="0" borderId="87" xfId="0" applyFont="true" applyBorder="true" applyAlignment="true" applyProtection="false">
      <alignment horizontal="center" vertical="center" textRotation="0" wrapText="false" indent="0" shrinkToFit="true"/>
      <protection locked="true" hidden="false"/>
    </xf>
    <xf numFmtId="164" fontId="4" fillId="0" borderId="88" xfId="0" applyFont="true" applyBorder="true" applyAlignment="true" applyProtection="false">
      <alignment horizontal="center" vertical="center" textRotation="0" wrapText="false" indent="0" shrinkToFit="true"/>
      <protection locked="true" hidden="false"/>
    </xf>
    <xf numFmtId="164" fontId="4" fillId="0" borderId="89" xfId="0" applyFont="true" applyBorder="true" applyAlignment="true" applyProtection="false">
      <alignment horizontal="center" vertical="center" textRotation="0" wrapText="false" indent="0" shrinkToFit="true"/>
      <protection locked="true" hidden="false"/>
    </xf>
    <xf numFmtId="164" fontId="4" fillId="0" borderId="90" xfId="0" applyFont="true" applyBorder="true" applyAlignment="true" applyProtection="false">
      <alignment horizontal="center" vertical="center" textRotation="0" wrapText="true" indent="0" shrinkToFit="false"/>
      <protection locked="true" hidden="false"/>
    </xf>
    <xf numFmtId="167" fontId="4" fillId="0" borderId="91" xfId="0" applyFont="true" applyBorder="true" applyAlignment="true" applyProtection="false">
      <alignment horizontal="center" vertical="center" textRotation="0" wrapText="true" indent="0" shrinkToFit="false"/>
      <protection locked="true" hidden="false"/>
    </xf>
    <xf numFmtId="164" fontId="4" fillId="4" borderId="0" xfId="0" applyFont="true" applyBorder="true" applyAlignment="true" applyProtection="false">
      <alignment horizontal="center" vertical="center" textRotation="0" wrapText="false" indent="0" shrinkToFit="false"/>
      <protection locked="true" hidden="false"/>
    </xf>
    <xf numFmtId="164" fontId="4" fillId="4" borderId="0" xfId="0" applyFont="true" applyBorder="true" applyAlignment="true" applyProtection="true">
      <alignment horizontal="center" vertical="center" textRotation="0" wrapText="false" indent="0" shrinkToFit="true"/>
      <protection locked="false" hidden="false"/>
    </xf>
    <xf numFmtId="164" fontId="4" fillId="4" borderId="0" xfId="0" applyFont="true" applyBorder="true" applyAlignment="true" applyProtection="true">
      <alignment horizontal="center" vertical="center" textRotation="0" wrapText="true" indent="0" shrinkToFit="false"/>
      <protection locked="false" hidden="false"/>
    </xf>
    <xf numFmtId="164" fontId="4" fillId="4" borderId="0" xfId="0" applyFont="true" applyBorder="true" applyAlignment="true" applyProtection="true">
      <alignment horizontal="left" vertical="center" textRotation="0" wrapText="true" indent="0" shrinkToFit="false"/>
      <protection locked="false" hidden="false"/>
    </xf>
    <xf numFmtId="164" fontId="17" fillId="4" borderId="0" xfId="0" applyFont="true" applyBorder="true" applyAlignment="true" applyProtection="false">
      <alignment horizontal="general" vertical="center" textRotation="0" wrapText="false" indent="0" shrinkToFit="false"/>
      <protection locked="true" hidden="false"/>
    </xf>
    <xf numFmtId="164" fontId="15" fillId="4" borderId="0" xfId="0" applyFont="true" applyBorder="true" applyAlignment="true" applyProtection="false">
      <alignment horizontal="general" vertical="center" textRotation="0" wrapText="false" indent="0" shrinkToFit="false"/>
      <protection locked="true" hidden="false"/>
    </xf>
    <xf numFmtId="164" fontId="15" fillId="4" borderId="0" xfId="0" applyFont="true" applyBorder="true" applyAlignment="true" applyProtection="false">
      <alignment horizontal="center" vertical="center" textRotation="0" wrapText="false" indent="0" shrinkToFit="false"/>
      <protection locked="true" hidden="false"/>
    </xf>
    <xf numFmtId="164" fontId="4" fillId="4" borderId="0" xfId="0" applyFont="true" applyBorder="true" applyAlignment="true" applyProtection="false">
      <alignment horizontal="center" vertical="center" textRotation="0" wrapText="true" indent="0" shrinkToFit="false"/>
      <protection locked="true" hidden="false"/>
    </xf>
    <xf numFmtId="167" fontId="4" fillId="4"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5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right" vertical="center" textRotation="0" wrapText="false" indent="0" shrinkToFit="false"/>
      <protection locked="true" hidden="false"/>
    </xf>
    <xf numFmtId="169" fontId="4" fillId="0" borderId="1" xfId="20" applyFont="true" applyBorder="true" applyAlignment="true" applyProtection="true">
      <alignment horizontal="right" vertical="center" textRotation="0" wrapText="false" indent="0" shrinkToFit="false"/>
      <protection locked="true" hidden="false"/>
    </xf>
    <xf numFmtId="164" fontId="4" fillId="3" borderId="1" xfId="0" applyFont="true" applyBorder="true" applyAlignment="true" applyProtection="true">
      <alignment horizontal="right" vertical="center" textRotation="0" wrapText="false" indent="0" shrinkToFit="false"/>
      <protection locked="false" hidden="false"/>
    </xf>
    <xf numFmtId="166" fontId="4" fillId="3" borderId="1" xfId="0" applyFont="true" applyBorder="true" applyAlignment="true" applyProtection="true">
      <alignment horizontal="right" vertical="center" textRotation="0" wrapText="false" indent="0" shrinkToFit="false"/>
      <protection locked="false" hidden="false"/>
    </xf>
    <xf numFmtId="170" fontId="4" fillId="0" borderId="1" xfId="0" applyFont="true" applyBorder="true" applyAlignment="true" applyProtection="false">
      <alignment horizontal="center" vertical="center" textRotation="0" wrapText="false" indent="0" shrinkToFit="false"/>
      <protection locked="true" hidden="false"/>
    </xf>
    <xf numFmtId="170" fontId="4" fillId="4" borderId="1" xfId="0" applyFont="true" applyBorder="true" applyAlignment="true" applyProtection="false">
      <alignment horizontal="center" vertical="center" textRotation="0" wrapText="false" indent="0" shrinkToFit="false"/>
      <protection locked="true" hidden="false"/>
    </xf>
    <xf numFmtId="171" fontId="4" fillId="4" borderId="0" xfId="0" applyFont="true" applyBorder="true" applyAlignment="true" applyProtection="false">
      <alignment horizontal="center" vertical="center" textRotation="0" wrapText="false" indent="0" shrinkToFit="false"/>
      <protection locked="true" hidden="false"/>
    </xf>
    <xf numFmtId="169" fontId="4" fillId="3" borderId="1" xfId="20" applyFont="true" applyBorder="true" applyAlignment="true" applyProtection="true">
      <alignment horizontal="right" vertical="center" textRotation="0" wrapText="false" indent="0" shrinkToFit="false"/>
      <protection locked="fals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9"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6" fontId="4" fillId="0" borderId="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4" fillId="4" borderId="0" xfId="0" applyFont="true" applyBorder="false" applyAlignment="false" applyProtection="false">
      <alignment horizontal="general"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13" fillId="4" borderId="0" xfId="0" applyFont="true" applyBorder="true" applyAlignment="true" applyProtection="false">
      <alignment horizontal="center" vertical="center" textRotation="0" wrapText="false" indent="0" shrinkToFit="false"/>
      <protection locked="true" hidden="false"/>
    </xf>
    <xf numFmtId="166" fontId="4" fillId="4" borderId="1" xfId="0" applyFont="true" applyBorder="tru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true">
      <alignment horizontal="general" vertical="center" textRotation="0" wrapText="false" indent="0" shrinkToFit="false"/>
      <protection locked="true" hidden="false"/>
    </xf>
    <xf numFmtId="164" fontId="0" fillId="4" borderId="0" xfId="0" applyFont="false" applyBorder="false" applyAlignment="true" applyProtection="true">
      <alignment horizontal="center" vertical="center" textRotation="0" wrapText="false" indent="0" shrinkToFit="false"/>
      <protection locked="true" hidden="false"/>
    </xf>
    <xf numFmtId="164" fontId="19" fillId="4" borderId="0" xfId="0" applyFont="true" applyBorder="false" applyAlignment="true" applyProtection="true">
      <alignment horizontal="left" vertical="center" textRotation="0" wrapText="false" indent="0" shrinkToFit="false"/>
      <protection locked="true" hidden="false"/>
    </xf>
    <xf numFmtId="164" fontId="20" fillId="4" borderId="0" xfId="0" applyFont="true" applyBorder="false" applyAlignment="true" applyProtection="true">
      <alignment horizontal="left" vertical="center" textRotation="0" wrapText="false" indent="0" shrinkToFit="false"/>
      <protection locked="true" hidden="false"/>
    </xf>
    <xf numFmtId="164" fontId="21" fillId="4" borderId="0" xfId="0" applyFont="true" applyBorder="false" applyAlignment="false" applyProtection="false">
      <alignment horizontal="general" vertical="center" textRotation="0" wrapText="false" indent="0" shrinkToFit="false"/>
      <protection locked="true" hidden="false"/>
    </xf>
    <xf numFmtId="164" fontId="0" fillId="4" borderId="0" xfId="0" applyFont="false" applyBorder="false" applyAlignment="false" applyProtection="false">
      <alignment horizontal="general" vertical="center" textRotation="0" wrapText="false" indent="0" shrinkToFit="false"/>
      <protection locked="true" hidden="false"/>
    </xf>
    <xf numFmtId="164" fontId="22" fillId="4" borderId="0" xfId="0" applyFont="true" applyBorder="false" applyAlignment="true" applyProtection="false">
      <alignment horizontal="left" vertical="center" textRotation="0" wrapText="false" indent="0" shrinkToFit="false"/>
      <protection locked="true" hidden="false"/>
    </xf>
    <xf numFmtId="164" fontId="20" fillId="4" borderId="1" xfId="0" applyFont="true" applyBorder="true" applyAlignment="true" applyProtection="true">
      <alignment horizontal="center" vertical="center" textRotation="0" wrapText="false" indent="0" shrinkToFit="false"/>
      <protection locked="true" hidden="false"/>
    </xf>
    <xf numFmtId="164" fontId="20" fillId="4" borderId="63" xfId="0" applyFont="true" applyBorder="true" applyAlignment="true" applyProtection="true">
      <alignment horizontal="center" vertical="center" textRotation="0" wrapText="false" indent="0" shrinkToFit="false"/>
      <protection locked="true" hidden="false"/>
    </xf>
    <xf numFmtId="164" fontId="20" fillId="4" borderId="0" xfId="0" applyFont="true" applyBorder="false" applyAlignment="true" applyProtection="true">
      <alignment horizontal="center" vertical="center" textRotation="0" wrapText="false" indent="0" shrinkToFit="false"/>
      <protection locked="true" hidden="false"/>
    </xf>
    <xf numFmtId="164" fontId="20" fillId="4" borderId="48" xfId="0" applyFont="true" applyBorder="true" applyAlignment="true" applyProtection="true">
      <alignment horizontal="center" vertical="center" textRotation="0" wrapText="false" indent="0" shrinkToFit="false"/>
      <protection locked="true" hidden="false"/>
    </xf>
    <xf numFmtId="164" fontId="20" fillId="4" borderId="0" xfId="0" applyFont="true" applyBorder="false" applyAlignment="true" applyProtection="true">
      <alignment horizontal="center" vertical="center" textRotation="0" wrapText="false" indent="0" shrinkToFit="false"/>
      <protection locked="false" hidden="false"/>
    </xf>
    <xf numFmtId="164" fontId="20" fillId="3" borderId="1" xfId="0" applyFont="true" applyBorder="true" applyAlignment="true" applyProtection="true">
      <alignment horizontal="center" vertical="center" textRotation="0" wrapText="false" indent="0" shrinkToFit="false"/>
      <protection locked="false" hidden="false"/>
    </xf>
    <xf numFmtId="165" fontId="0" fillId="3" borderId="1" xfId="0" applyFont="true" applyBorder="true" applyAlignment="true" applyProtection="true">
      <alignment horizontal="center" vertical="center" textRotation="0" wrapText="false" indent="0" shrinkToFit="false"/>
      <protection locked="false" hidden="false"/>
    </xf>
    <xf numFmtId="164" fontId="20" fillId="4" borderId="0" xfId="0" applyFont="true" applyBorder="false" applyAlignment="true" applyProtection="true">
      <alignment horizontal="right" vertical="center" textRotation="0" wrapText="false" indent="0" shrinkToFit="false"/>
      <protection locked="true" hidden="false"/>
    </xf>
    <xf numFmtId="164" fontId="20" fillId="4" borderId="0" xfId="0" applyFont="true" applyBorder="false" applyAlignment="false" applyProtection="true">
      <alignment horizontal="general" vertical="center" textRotation="0" wrapText="false" indent="0" shrinkToFit="false"/>
      <protection locked="true" hidden="false"/>
    </xf>
    <xf numFmtId="164" fontId="0" fillId="4" borderId="1" xfId="0" applyFont="true" applyBorder="true" applyAlignment="true" applyProtection="true">
      <alignment horizontal="center" vertical="center" textRotation="0" wrapText="false" indent="0" shrinkToFit="false"/>
      <protection locked="true" hidden="false"/>
    </xf>
    <xf numFmtId="165" fontId="0" fillId="4" borderId="1" xfId="0" applyFont="true" applyBorder="true" applyAlignment="true" applyProtection="true">
      <alignment horizontal="center" vertical="center" textRotation="0" wrapText="false" indent="0" shrinkToFit="false"/>
      <protection locked="true" hidden="false"/>
    </xf>
    <xf numFmtId="164" fontId="0" fillId="4" borderId="1" xfId="0" applyFont="true" applyBorder="true" applyAlignment="true" applyProtection="true">
      <alignment horizontal="center" vertical="center" textRotation="0" wrapText="fals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false" hidden="false"/>
    </xf>
    <xf numFmtId="172" fontId="0" fillId="4" borderId="1" xfId="0" applyFont="false" applyBorder="true" applyAlignment="true" applyProtection="true">
      <alignment horizontal="center" vertical="center" textRotation="0" wrapText="false" indent="0" shrinkToFit="false"/>
      <protection locked="true" hidden="false"/>
    </xf>
    <xf numFmtId="165" fontId="0" fillId="4" borderId="1" xfId="0" applyFont="false" applyBorder="true" applyAlignment="true" applyProtection="true">
      <alignment horizontal="center" vertical="center" textRotation="0" wrapText="false" indent="0" shrinkToFit="false"/>
      <protection locked="false" hidden="false"/>
    </xf>
    <xf numFmtId="164" fontId="0" fillId="4" borderId="1" xfId="0" applyFont="false" applyBorder="true" applyAlignment="true" applyProtection="true">
      <alignment horizontal="center" vertical="center" textRotation="0" wrapText="false" indent="0" shrinkToFit="false"/>
      <protection locked="false" hidden="false"/>
    </xf>
    <xf numFmtId="164" fontId="0" fillId="3" borderId="1" xfId="0" applyFont="false" applyBorder="true" applyAlignment="true" applyProtection="true">
      <alignment horizontal="center" vertical="center" textRotation="0" wrapText="false" indent="0" shrinkToFit="false"/>
      <protection locked="false" hidden="false"/>
    </xf>
    <xf numFmtId="164" fontId="20" fillId="3" borderId="1" xfId="0" applyFont="true" applyBorder="true" applyAlignment="true" applyProtection="false">
      <alignment horizontal="center" vertical="center" textRotation="0" wrapText="false" indent="0" shrinkToFit="false"/>
      <protection locked="true" hidden="false"/>
    </xf>
    <xf numFmtId="164" fontId="20" fillId="4" borderId="0" xfId="0" applyFont="true" applyBorder="false" applyAlignment="false" applyProtection="false">
      <alignment horizontal="general" vertical="center" textRotation="0" wrapText="false" indent="0" shrinkToFit="false"/>
      <protection locked="true" hidden="false"/>
    </xf>
    <xf numFmtId="164" fontId="0" fillId="4" borderId="0" xfId="0" applyFont="true" applyBorder="false" applyAlignment="true" applyProtection="true">
      <alignment horizontal="center" vertical="center" textRotation="0" wrapText="false" indent="0" shrinkToFit="false"/>
      <protection locked="false" hidden="false"/>
    </xf>
    <xf numFmtId="164" fontId="0" fillId="3" borderId="63" xfId="0" applyFont="false" applyBorder="true" applyAlignment="true" applyProtection="true">
      <alignment horizontal="center" vertical="center" textRotation="0" wrapText="false" indent="0" shrinkToFit="false"/>
      <protection locked="false" hidden="false"/>
    </xf>
    <xf numFmtId="164" fontId="0" fillId="3" borderId="36" xfId="0" applyFont="false" applyBorder="true" applyAlignment="true" applyProtection="true">
      <alignment horizontal="center" vertical="center" textRotation="0" wrapText="false" indent="0" shrinkToFit="false"/>
      <protection locked="false" hidden="false"/>
    </xf>
    <xf numFmtId="164" fontId="23" fillId="3" borderId="48" xfId="0" applyFont="true" applyBorder="true" applyAlignment="true" applyProtection="true">
      <alignment horizontal="center" vertical="center" textRotation="0" wrapText="false" indent="0" shrinkToFit="false"/>
      <protection locked="false" hidden="false"/>
    </xf>
    <xf numFmtId="164" fontId="20" fillId="4" borderId="0" xfId="0" applyFont="true" applyBorder="false" applyAlignment="true" applyProtection="true">
      <alignment horizontal="center" vertical="center" textRotation="0" wrapText="false" indent="0" shrinkToFit="true"/>
      <protection locked="true" hidden="false"/>
    </xf>
    <xf numFmtId="164" fontId="4" fillId="2" borderId="25" xfId="0" applyFont="true" applyBorder="true" applyAlignment="true" applyProtection="true">
      <alignment horizontal="center" vertical="center" textRotation="0" wrapText="false" indent="0" shrinkToFit="false"/>
      <protection locked="false" hidden="false"/>
    </xf>
    <xf numFmtId="164" fontId="4" fillId="2" borderId="92" xfId="0" applyFont="true" applyBorder="true" applyAlignment="true" applyProtection="true">
      <alignment horizontal="center" vertical="center" textRotation="0" wrapText="false" indent="0" shrinkToFit="true"/>
      <protection locked="false" hidden="false"/>
    </xf>
    <xf numFmtId="164" fontId="4" fillId="2" borderId="93" xfId="0" applyFont="true" applyBorder="true" applyAlignment="true" applyProtection="true">
      <alignment horizontal="center" vertical="center" textRotation="0" wrapText="false" indent="0" shrinkToFit="true"/>
      <protection locked="false" hidden="false"/>
    </xf>
    <xf numFmtId="164" fontId="4" fillId="2" borderId="13" xfId="0" applyFont="true" applyBorder="true" applyAlignment="true" applyProtection="true">
      <alignment horizontal="center" vertical="center" textRotation="0" wrapText="false" indent="0" shrinkToFit="false"/>
      <protection locked="false" hidden="false"/>
    </xf>
    <xf numFmtId="164" fontId="4" fillId="2" borderId="94" xfId="0" applyFont="true" applyBorder="true" applyAlignment="true" applyProtection="true">
      <alignment horizontal="center" vertical="center" textRotation="0" wrapText="false" indent="0" shrinkToFit="true"/>
      <protection locked="false" hidden="false"/>
    </xf>
    <xf numFmtId="164" fontId="4" fillId="2" borderId="95" xfId="0" applyFont="true" applyBorder="true" applyAlignment="true" applyProtection="true">
      <alignment horizontal="center" vertical="center" textRotation="0" wrapText="false" indent="0" shrinkToFit="true"/>
      <protection locked="false" hidden="false"/>
    </xf>
    <xf numFmtId="164" fontId="4" fillId="2" borderId="77" xfId="0" applyFont="true" applyBorder="true" applyAlignment="true" applyProtection="true">
      <alignment horizontal="center" vertical="center" textRotation="0" wrapText="false" indent="0" shrinkToFit="false"/>
      <protection locked="false" hidden="false"/>
    </xf>
    <xf numFmtId="164" fontId="4" fillId="4" borderId="0" xfId="0" applyFont="true" applyBorder="true" applyAlignment="true" applyProtection="true">
      <alignment horizontal="general" vertical="center" textRotation="0" wrapText="true" indent="0" shrinkToFit="false"/>
      <protection locked="false" hidden="false"/>
    </xf>
    <xf numFmtId="170" fontId="4" fillId="4" borderId="0" xfId="0" applyFont="true" applyBorder="true" applyAlignment="true" applyProtection="false">
      <alignment horizontal="general" vertical="center" textRotation="0" wrapText="false" indent="0" shrinkToFit="false"/>
      <protection locked="true" hidden="false"/>
    </xf>
    <xf numFmtId="164" fontId="4" fillId="4" borderId="0" xfId="0" applyFont="true" applyBorder="false" applyAlignment="true" applyProtection="false">
      <alignment horizontal="left" vertical="center" textRotation="0" wrapText="false" indent="0" shrinkToFit="false"/>
      <protection locked="true" hidden="false"/>
    </xf>
    <xf numFmtId="164" fontId="9" fillId="4" borderId="0" xfId="0" applyFont="true" applyBorder="false" applyAlignment="true" applyProtection="false">
      <alignment horizontal="left" vertical="center" textRotation="0" wrapText="false" indent="0" shrinkToFit="false"/>
      <protection locked="true" hidden="false"/>
    </xf>
    <xf numFmtId="164" fontId="4" fillId="4" borderId="0" xfId="0" applyFont="tru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left" vertical="center" textRotation="0" wrapText="false" indent="0" shrinkToFit="false"/>
      <protection locked="true" hidden="false"/>
    </xf>
    <xf numFmtId="164" fontId="13" fillId="4" borderId="0" xfId="0" applyFont="true" applyBorder="false" applyAlignment="true" applyProtection="false">
      <alignment horizontal="left" vertical="center" textRotation="0" wrapText="false" indent="0" shrinkToFit="false"/>
      <protection locked="true" hidden="false"/>
    </xf>
    <xf numFmtId="164" fontId="13" fillId="4" borderId="0" xfId="0" applyFont="true" applyBorder="true" applyAlignment="true" applyProtection="false">
      <alignment horizontal="left" vertical="center" textRotation="0" wrapText="false" indent="2"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25" fillId="4" borderId="0" xfId="0" applyFont="true" applyBorder="false" applyAlignment="true" applyProtection="false">
      <alignment horizontal="left" vertical="center" textRotation="0" wrapText="false" indent="0" shrinkToFit="false"/>
      <protection locked="true" hidden="false"/>
    </xf>
    <xf numFmtId="164" fontId="4" fillId="4" borderId="0" xfId="0" applyFont="true" applyBorder="true" applyAlignment="true" applyProtection="false">
      <alignment horizontal="left" vertical="center" textRotation="0" wrapText="false" indent="0" shrinkToFit="false"/>
      <protection locked="true" hidden="false"/>
    </xf>
    <xf numFmtId="164" fontId="13" fillId="4" borderId="1" xfId="0" applyFont="true" applyBorder="true" applyAlignment="true" applyProtection="false">
      <alignment horizontal="center" vertical="center" textRotation="0" wrapText="false" indent="0" shrinkToFit="false"/>
      <protection locked="true" hidden="false"/>
    </xf>
    <xf numFmtId="164" fontId="13" fillId="4" borderId="1" xfId="0" applyFont="true" applyBorder="true" applyAlignment="true" applyProtection="false">
      <alignment horizontal="left" vertical="center" textRotation="0" wrapText="false" indent="0" shrinkToFit="false"/>
      <protection locked="true" hidden="false"/>
    </xf>
    <xf numFmtId="164" fontId="26" fillId="4" borderId="0" xfId="0" applyFont="true" applyBorder="false" applyAlignment="false" applyProtection="false">
      <alignment horizontal="general" vertical="center" textRotation="0" wrapText="false" indent="0" shrinkToFit="false"/>
      <protection locked="true" hidden="false"/>
    </xf>
    <xf numFmtId="164" fontId="4" fillId="4" borderId="0" xfId="0" applyFont="true" applyBorder="true" applyAlignment="false" applyProtection="false">
      <alignment horizontal="general" vertical="center" textRotation="0" wrapText="false" indent="0" shrinkToFit="false"/>
      <protection locked="true" hidden="false"/>
    </xf>
    <xf numFmtId="164" fontId="28" fillId="4" borderId="0" xfId="0" applyFont="true" applyBorder="false" applyAlignment="true" applyProtection="false">
      <alignment horizontal="general" vertical="center" textRotation="0" wrapText="false" indent="0" shrinkToFit="false"/>
      <protection locked="true" hidden="false"/>
    </xf>
    <xf numFmtId="164" fontId="26" fillId="4" borderId="0" xfId="0" applyFont="true" applyBorder="true" applyAlignment="false" applyProtection="false">
      <alignment horizontal="general" vertical="center" textRotation="0" wrapText="false" indent="0" shrinkToFit="false"/>
      <protection locked="true" hidden="false"/>
    </xf>
    <xf numFmtId="164" fontId="26" fillId="4" borderId="0" xfId="0" applyFont="true" applyBorder="true" applyAlignment="true" applyProtection="false">
      <alignment horizontal="general" vertical="center" textRotation="0" wrapText="false" indent="0" shrinkToFit="false"/>
      <protection locked="true" hidden="false"/>
    </xf>
    <xf numFmtId="164" fontId="26" fillId="4" borderId="0" xfId="0" applyFont="true" applyBorder="true" applyAlignment="true" applyProtection="false">
      <alignment horizontal="general" vertical="center" textRotation="0" wrapText="false" indent="0" shrinkToFit="true"/>
      <protection locked="true" hidden="false"/>
    </xf>
    <xf numFmtId="164" fontId="13" fillId="4" borderId="0" xfId="0" applyFont="true" applyBorder="false" applyAlignment="true" applyProtection="false">
      <alignment horizontal="general" vertical="center" textRotation="0" wrapText="false" indent="0" shrinkToFit="false"/>
      <protection locked="true" hidden="false"/>
    </xf>
    <xf numFmtId="164" fontId="4" fillId="4" borderId="0" xfId="0" applyFont="true" applyBorder="false" applyAlignment="true" applyProtection="false">
      <alignment horizontal="general" vertical="center" textRotation="0" wrapText="true" indent="0" shrinkToFit="false"/>
      <protection locked="true" hidden="false"/>
    </xf>
    <xf numFmtId="164" fontId="13" fillId="4" borderId="0" xfId="0" applyFont="true" applyBorder="true" applyAlignment="false" applyProtection="false">
      <alignment horizontal="general" vertical="center" textRotation="0" wrapText="false" indent="0" shrinkToFit="false"/>
      <protection locked="true" hidden="false"/>
    </xf>
    <xf numFmtId="164" fontId="4" fillId="4" borderId="1" xfId="0" applyFont="true" applyBorder="true" applyAlignment="true" applyProtection="false">
      <alignment horizontal="right" vertical="center" textRotation="0" wrapText="false" indent="0" shrinkToFit="false"/>
      <protection locked="true" hidden="false"/>
    </xf>
    <xf numFmtId="164" fontId="13" fillId="4" borderId="1" xfId="0" applyFont="true" applyBorder="true" applyAlignment="true" applyProtection="false">
      <alignment horizontal="general" vertical="center" textRotation="0" wrapText="false" indent="0" shrinkToFit="true"/>
      <protection locked="true" hidden="false"/>
    </xf>
    <xf numFmtId="164" fontId="20" fillId="4" borderId="2" xfId="0" applyFont="true" applyBorder="true" applyAlignment="true" applyProtection="false">
      <alignment horizontal="center" vertical="center" textRotation="0" wrapText="false" indent="0" shrinkToFit="false"/>
      <protection locked="true" hidden="false"/>
    </xf>
    <xf numFmtId="164" fontId="13" fillId="4" borderId="96" xfId="0" applyFont="true" applyBorder="true" applyAlignment="true" applyProtection="false">
      <alignment horizontal="center" vertical="center" textRotation="0" wrapText="false" indent="0" shrinkToFit="false"/>
      <protection locked="true" hidden="false"/>
    </xf>
    <xf numFmtId="164" fontId="13" fillId="4" borderId="6" xfId="0" applyFont="true" applyBorder="true" applyAlignment="true" applyProtection="false">
      <alignment horizontal="center" vertical="center" textRotation="0" wrapText="false" indent="0" shrinkToFit="false"/>
      <protection locked="true" hidden="false"/>
    </xf>
    <xf numFmtId="164" fontId="29" fillId="4" borderId="6" xfId="0" applyFont="true" applyBorder="true" applyAlignment="true" applyProtection="false">
      <alignment horizontal="center" vertical="center" textRotation="0" wrapText="false" indent="0" shrinkToFit="false"/>
      <protection locked="true" hidden="false"/>
    </xf>
    <xf numFmtId="164" fontId="30" fillId="4" borderId="7" xfId="0" applyFont="true" applyBorder="true" applyAlignment="true" applyProtection="false">
      <alignment horizontal="center" vertical="center" textRotation="0" wrapText="false" indent="0" shrinkToFit="false"/>
      <protection locked="true" hidden="false"/>
    </xf>
    <xf numFmtId="164" fontId="29" fillId="4" borderId="97" xfId="0" applyFont="true" applyBorder="true" applyAlignment="true" applyProtection="false">
      <alignment horizontal="general" vertical="center" textRotation="0" wrapText="false" indent="0" shrinkToFit="true"/>
      <protection locked="true" hidden="false"/>
    </xf>
    <xf numFmtId="164" fontId="29" fillId="4" borderId="28" xfId="0" applyFont="true" applyBorder="true" applyAlignment="true" applyProtection="false">
      <alignment horizontal="general" vertical="center" textRotation="0" wrapText="false" indent="0" shrinkToFit="true"/>
      <protection locked="true" hidden="false"/>
    </xf>
    <xf numFmtId="164" fontId="29" fillId="4" borderId="28" xfId="0" applyFont="true" applyBorder="true" applyAlignment="false" applyProtection="false">
      <alignment horizontal="general" vertical="center" textRotation="0" wrapText="false" indent="0" shrinkToFit="false"/>
      <protection locked="true" hidden="false"/>
    </xf>
    <xf numFmtId="164" fontId="30" fillId="4" borderId="98" xfId="0" applyFont="true" applyBorder="true" applyAlignment="false" applyProtection="false">
      <alignment horizontal="general" vertical="center" textRotation="0" wrapText="false" indent="0" shrinkToFit="false"/>
      <protection locked="true" hidden="false"/>
    </xf>
    <xf numFmtId="164" fontId="30" fillId="4" borderId="15" xfId="0" applyFont="true" applyBorder="true" applyAlignment="true" applyProtection="false">
      <alignment horizontal="general" vertical="center" textRotation="0" wrapText="false" indent="0" shrinkToFit="true"/>
      <protection locked="true" hidden="false"/>
    </xf>
    <xf numFmtId="164" fontId="29" fillId="4" borderId="1" xfId="0" applyFont="true" applyBorder="true" applyAlignment="true" applyProtection="false">
      <alignment horizontal="general" vertical="center" textRotation="0" wrapText="false" indent="0" shrinkToFit="true"/>
      <protection locked="true" hidden="false"/>
    </xf>
    <xf numFmtId="164" fontId="29" fillId="4" borderId="1" xfId="0" applyFont="true" applyBorder="true" applyAlignment="false" applyProtection="false">
      <alignment horizontal="general" vertical="center" textRotation="0" wrapText="false" indent="0" shrinkToFit="false"/>
      <protection locked="true" hidden="false"/>
    </xf>
    <xf numFmtId="164" fontId="30" fillId="4" borderId="16" xfId="0" applyFont="true" applyBorder="true" applyAlignment="false" applyProtection="false">
      <alignment horizontal="general" vertical="center" textRotation="0" wrapText="false" indent="0" shrinkToFit="false"/>
      <protection locked="true" hidden="false"/>
    </xf>
    <xf numFmtId="164" fontId="0" fillId="4" borderId="15" xfId="0" applyFont="false" applyBorder="true" applyAlignment="false" applyProtection="false">
      <alignment horizontal="general" vertical="center" textRotation="0" wrapText="false" indent="0" shrinkToFit="false"/>
      <protection locked="true" hidden="false"/>
    </xf>
    <xf numFmtId="164" fontId="0" fillId="4" borderId="1" xfId="0" applyFont="false" applyBorder="true" applyAlignment="false" applyProtection="false">
      <alignment horizontal="general" vertical="center" textRotation="0" wrapText="false" indent="0" shrinkToFit="false"/>
      <protection locked="true" hidden="false"/>
    </xf>
    <xf numFmtId="164" fontId="0" fillId="4" borderId="20" xfId="0" applyFont="false" applyBorder="true" applyAlignment="false" applyProtection="false">
      <alignment horizontal="general" vertical="center" textRotation="0" wrapText="false" indent="0" shrinkToFit="false"/>
      <protection locked="true" hidden="false"/>
    </xf>
    <xf numFmtId="164" fontId="0" fillId="4" borderId="21" xfId="0" applyFont="false" applyBorder="true" applyAlignment="false" applyProtection="false">
      <alignment horizontal="general" vertical="center" textRotation="0" wrapText="false" indent="0" shrinkToFit="false"/>
      <protection locked="true" hidden="false"/>
    </xf>
    <xf numFmtId="164" fontId="30" fillId="4" borderId="21" xfId="0" applyFont="true" applyBorder="true" applyAlignment="false" applyProtection="false">
      <alignment horizontal="general" vertical="center" textRotation="0" wrapText="false" indent="0" shrinkToFit="false"/>
      <protection locked="true" hidden="false"/>
    </xf>
    <xf numFmtId="164" fontId="30" fillId="4" borderId="22" xfId="0" applyFont="tru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dxfs count="241">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2F0D9"/>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114480</xdr:rowOff>
    </xdr:from>
    <xdr:to>
      <xdr:col>7</xdr:col>
      <xdr:colOff>114120</xdr:colOff>
      <xdr:row>2</xdr:row>
      <xdr:rowOff>203760</xdr:rowOff>
    </xdr:to>
    <xdr:sp>
      <xdr:nvSpPr>
        <xdr:cNvPr id="0" name="CustomShape 1"/>
        <xdr:cNvSpPr/>
      </xdr:nvSpPr>
      <xdr:spPr>
        <a:xfrm>
          <a:off x="0" y="371520"/>
          <a:ext cx="1428480" cy="346320"/>
        </a:xfrm>
        <a:prstGeom prst="rect">
          <a:avLst/>
        </a:prstGeom>
        <a:noFill/>
        <a:ln w="12600">
          <a:noFill/>
        </a:ln>
      </xdr:spPr>
      <xdr:style>
        <a:lnRef idx="0"/>
        <a:fillRef idx="0"/>
        <a:effectRef idx="0"/>
        <a:fontRef idx="minor"/>
      </xdr:style>
      <xdr:txBody>
        <a:bodyPr lIns="90000" rIns="90000" tIns="45000" bIns="45000" anchor="ctr"/>
        <a:p>
          <a:pPr>
            <a:lnSpc>
              <a:spcPct val="100000"/>
            </a:lnSpc>
          </a:pPr>
          <a:r>
            <a:rPr b="0" lang="en-US" sz="1600" spc="-1" strike="noStrike">
              <a:solidFill>
                <a:srgbClr val="ff0000"/>
              </a:solidFill>
              <a:uFill>
                <a:solidFill>
                  <a:srgbClr val="ffffff"/>
                </a:solidFill>
              </a:uFill>
              <a:latin typeface="ＭＳ ゴシック"/>
              <a:ea typeface="ＭＳ ゴシック"/>
            </a:rPr>
            <a:t>【記載例】</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25</xdr:col>
      <xdr:colOff>229320</xdr:colOff>
      <xdr:row>21</xdr:row>
      <xdr:rowOff>57960</xdr:rowOff>
    </xdr:from>
    <xdr:to>
      <xdr:col>25</xdr:col>
      <xdr:colOff>486000</xdr:colOff>
      <xdr:row>36</xdr:row>
      <xdr:rowOff>172080</xdr:rowOff>
    </xdr:to>
    <xdr:sp>
      <xdr:nvSpPr>
        <xdr:cNvPr id="1" name="CustomShape 1"/>
        <xdr:cNvSpPr/>
      </xdr:nvSpPr>
      <xdr:spPr>
        <a:xfrm>
          <a:off x="21479400" y="5058360"/>
          <a:ext cx="256680" cy="3686040"/>
        </a:xfrm>
        <a:prstGeom prst="rightBrace">
          <a:avLst>
            <a:gd name="adj1" fmla="val 8333"/>
            <a:gd name="adj2" fmla="val 50000"/>
          </a:avLst>
        </a:prstGeom>
        <a:noFill/>
        <a:ln w="6480">
          <a:solidFill>
            <a:srgbClr val="000000"/>
          </a:solidFill>
          <a:miter/>
        </a:ln>
      </xdr:spPr>
      <xdr:style>
        <a:lnRef idx="0"/>
        <a:fillRef idx="0"/>
        <a:effectRef idx="0"/>
        <a:fontRef idx="minor"/>
      </xdr:style>
    </xdr:sp>
    <xdr:clientData/>
  </xdr:twoCellAnchor>
  <xdr:twoCellAnchor editAs="oneCell">
    <xdr:from>
      <xdr:col>26</xdr:col>
      <xdr:colOff>66600</xdr:colOff>
      <xdr:row>26</xdr:row>
      <xdr:rowOff>96120</xdr:rowOff>
    </xdr:from>
    <xdr:to>
      <xdr:col>32</xdr:col>
      <xdr:colOff>628200</xdr:colOff>
      <xdr:row>31</xdr:row>
      <xdr:rowOff>209520</xdr:rowOff>
    </xdr:to>
    <xdr:sp>
      <xdr:nvSpPr>
        <xdr:cNvPr id="2" name="CustomShape 1"/>
        <xdr:cNvSpPr/>
      </xdr:nvSpPr>
      <xdr:spPr>
        <a:xfrm>
          <a:off x="22116960" y="6287040"/>
          <a:ext cx="5362200" cy="1304280"/>
        </a:xfrm>
        <a:prstGeom prst="rect">
          <a:avLst/>
        </a:prstGeom>
        <a:no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職種ごとの勤務時間を「○：○○～○：○○」と表記することが困難な場合は、勤務時間数のみを入力してください。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25</xdr:col>
      <xdr:colOff>248400</xdr:colOff>
      <xdr:row>12</xdr:row>
      <xdr:rowOff>77040</xdr:rowOff>
    </xdr:from>
    <xdr:to>
      <xdr:col>32</xdr:col>
      <xdr:colOff>361800</xdr:colOff>
      <xdr:row>17</xdr:row>
      <xdr:rowOff>191160</xdr:rowOff>
    </xdr:to>
    <xdr:sp>
      <xdr:nvSpPr>
        <xdr:cNvPr id="3" name="CustomShape 1"/>
        <xdr:cNvSpPr/>
      </xdr:nvSpPr>
      <xdr:spPr>
        <a:xfrm>
          <a:off x="21498480" y="2934360"/>
          <a:ext cx="5714280" cy="1304640"/>
        </a:xfrm>
        <a:prstGeom prst="rect">
          <a:avLst/>
        </a:prstGeom>
        <a:no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シフト記号が足りない場合は、「勤務時間帯（シフト記号）追加」ボタンを押して、行を追加してください。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（シフト記号は　</a:t>
          </a:r>
          <a:r>
            <a:rPr b="0" lang="en-US" sz="1100" spc="-1" strike="noStrike">
              <a:solidFill>
                <a:srgbClr val="000000"/>
              </a:solidFill>
              <a:uFill>
                <a:solidFill>
                  <a:srgbClr val="ffffff"/>
                </a:solidFill>
              </a:uFill>
              <a:latin typeface="Calibri"/>
            </a:rPr>
            <a:t>aa,ab,ac </a:t>
          </a:r>
          <a:r>
            <a:rPr b="0" lang="en-US" sz="1100" spc="-1" strike="noStrike">
              <a:solidFill>
                <a:srgbClr val="000000"/>
              </a:solidFill>
              <a:uFill>
                <a:solidFill>
                  <a:srgbClr val="ffffff"/>
                </a:solidFill>
              </a:uFill>
              <a:latin typeface="Calibri"/>
            </a:rPr>
            <a:t>・・・など、適宜アレンジしてください。）</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25</xdr:col>
      <xdr:colOff>229320</xdr:colOff>
      <xdr:row>21</xdr:row>
      <xdr:rowOff>57960</xdr:rowOff>
    </xdr:from>
    <xdr:to>
      <xdr:col>25</xdr:col>
      <xdr:colOff>486000</xdr:colOff>
      <xdr:row>36</xdr:row>
      <xdr:rowOff>172080</xdr:rowOff>
    </xdr:to>
    <xdr:sp>
      <xdr:nvSpPr>
        <xdr:cNvPr id="4" name="CustomShape 1"/>
        <xdr:cNvSpPr/>
      </xdr:nvSpPr>
      <xdr:spPr>
        <a:xfrm>
          <a:off x="21479400" y="5058360"/>
          <a:ext cx="256680" cy="3686040"/>
        </a:xfrm>
        <a:prstGeom prst="rightBrace">
          <a:avLst>
            <a:gd name="adj1" fmla="val 8333"/>
            <a:gd name="adj2" fmla="val 50000"/>
          </a:avLst>
        </a:prstGeom>
        <a:noFill/>
        <a:ln w="6480">
          <a:solidFill>
            <a:srgbClr val="000000"/>
          </a:solidFill>
          <a:miter/>
        </a:ln>
      </xdr:spPr>
      <xdr:style>
        <a:lnRef idx="0"/>
        <a:fillRef idx="0"/>
        <a:effectRef idx="0"/>
        <a:fontRef idx="minor"/>
      </xdr:style>
    </xdr:sp>
    <xdr:clientData/>
  </xdr:twoCellAnchor>
  <xdr:twoCellAnchor editAs="oneCell">
    <xdr:from>
      <xdr:col>26</xdr:col>
      <xdr:colOff>66600</xdr:colOff>
      <xdr:row>26</xdr:row>
      <xdr:rowOff>96120</xdr:rowOff>
    </xdr:from>
    <xdr:to>
      <xdr:col>32</xdr:col>
      <xdr:colOff>628200</xdr:colOff>
      <xdr:row>31</xdr:row>
      <xdr:rowOff>209520</xdr:rowOff>
    </xdr:to>
    <xdr:sp>
      <xdr:nvSpPr>
        <xdr:cNvPr id="5" name="CustomShape 1"/>
        <xdr:cNvSpPr/>
      </xdr:nvSpPr>
      <xdr:spPr>
        <a:xfrm>
          <a:off x="22116960" y="6287040"/>
          <a:ext cx="5362200" cy="1304280"/>
        </a:xfrm>
        <a:prstGeom prst="rect">
          <a:avLst/>
        </a:prstGeom>
        <a:no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職種ごとの勤務時間を「○：○○～○：○○」と表記することが困難な場合は、勤務時間数のみを入力してください。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25</xdr:col>
      <xdr:colOff>248400</xdr:colOff>
      <xdr:row>12</xdr:row>
      <xdr:rowOff>77040</xdr:rowOff>
    </xdr:from>
    <xdr:to>
      <xdr:col>32</xdr:col>
      <xdr:colOff>361800</xdr:colOff>
      <xdr:row>17</xdr:row>
      <xdr:rowOff>191160</xdr:rowOff>
    </xdr:to>
    <xdr:sp>
      <xdr:nvSpPr>
        <xdr:cNvPr id="6" name="CustomShape 1"/>
        <xdr:cNvSpPr/>
      </xdr:nvSpPr>
      <xdr:spPr>
        <a:xfrm>
          <a:off x="21498480" y="2934360"/>
          <a:ext cx="5714280" cy="1304640"/>
        </a:xfrm>
        <a:prstGeom prst="rect">
          <a:avLst/>
        </a:prstGeom>
        <a:no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シフト記号が足りない場合は、「勤務時間帯（シフト記号）追加」ボタンを押して、行を追加してください。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（シフト記号は　</a:t>
          </a:r>
          <a:r>
            <a:rPr b="0" lang="en-US" sz="1100" spc="-1" strike="noStrike">
              <a:solidFill>
                <a:srgbClr val="000000"/>
              </a:solidFill>
              <a:uFill>
                <a:solidFill>
                  <a:srgbClr val="ffffff"/>
                </a:solidFill>
              </a:uFill>
              <a:latin typeface="Calibri"/>
            </a:rPr>
            <a:t>aa,ab,ac </a:t>
          </a:r>
          <a:r>
            <a:rPr b="0" lang="en-US" sz="1100" spc="-1" strike="noStrike">
              <a:solidFill>
                <a:srgbClr val="000000"/>
              </a:solidFill>
              <a:uFill>
                <a:solidFill>
                  <a:srgbClr val="ffffff"/>
                </a:solidFill>
              </a:uFill>
              <a:latin typeface="Calibri"/>
            </a:rPr>
            <a:t>・・・など、適宜アレンジしてください。）</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524520</xdr:colOff>
      <xdr:row>71</xdr:row>
      <xdr:rowOff>210240</xdr:rowOff>
    </xdr:from>
    <xdr:to>
      <xdr:col>12</xdr:col>
      <xdr:colOff>28080</xdr:colOff>
      <xdr:row>82</xdr:row>
      <xdr:rowOff>110880</xdr:rowOff>
    </xdr:to>
    <xdr:sp>
      <xdr:nvSpPr>
        <xdr:cNvPr id="7" name="CustomShape 1"/>
        <xdr:cNvSpPr/>
      </xdr:nvSpPr>
      <xdr:spPr>
        <a:xfrm>
          <a:off x="638640" y="16812000"/>
          <a:ext cx="11152800" cy="2501280"/>
        </a:xfrm>
        <a:prstGeom prst="rect">
          <a:avLst/>
        </a:prstGeom>
        <a:no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 </a:t>
          </a:r>
          <a:r>
            <a:rPr b="0" lang="en-US" sz="1100" spc="-1" strike="noStrike">
              <a:solidFill>
                <a:srgbClr val="000000"/>
              </a:solidFill>
              <a:uFill>
                <a:solidFill>
                  <a:srgbClr val="ffffff"/>
                </a:solidFill>
              </a:uFill>
              <a:latin typeface="Calibri"/>
            </a:rPr>
            <a:t>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したがって、勤務形態「</a:t>
          </a:r>
          <a:r>
            <a:rPr b="0" lang="en-US" sz="1100" spc="-1" strike="noStrike">
              <a:solidFill>
                <a:srgbClr val="000000"/>
              </a:solidFill>
              <a:uFill>
                <a:solidFill>
                  <a:srgbClr val="ffffff"/>
                </a:solidFill>
              </a:uFill>
              <a:latin typeface="Calibri"/>
            </a:rPr>
            <a:t>A</a:t>
          </a:r>
          <a:r>
            <a:rPr b="0" lang="en-US" sz="1100" spc="-1" strike="noStrike">
              <a:solidFill>
                <a:srgbClr val="000000"/>
              </a:solidFill>
              <a:uFill>
                <a:solidFill>
                  <a:srgbClr val="ffffff"/>
                </a:solidFill>
              </a:uFill>
              <a:latin typeface="Calibri"/>
            </a:rPr>
            <a:t>：常勤で専従」及び「</a:t>
          </a:r>
          <a:r>
            <a:rPr b="0" lang="en-US" sz="1100" spc="-1" strike="noStrike">
              <a:solidFill>
                <a:srgbClr val="000000"/>
              </a:solidFill>
              <a:uFill>
                <a:solidFill>
                  <a:srgbClr val="ffffff"/>
                </a:solidFill>
              </a:uFill>
              <a:latin typeface="Calibri"/>
            </a:rPr>
            <a:t>B</a:t>
          </a:r>
          <a:r>
            <a:rPr b="0" lang="en-US" sz="1100" spc="-1" strike="noStrike">
              <a:solidFill>
                <a:srgbClr val="000000"/>
              </a:solidFill>
              <a:uFill>
                <a:solidFill>
                  <a:srgbClr val="ffffff"/>
                </a:solidFill>
              </a:uFill>
              <a:latin typeface="Calibri"/>
            </a:rPr>
            <a:t>：常勤で兼務」については、実態に応じて「常勤換算の対象時間数」及び「常勤換算方法対象外の常勤の従業者の人数」を確認し、手入力すること。</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（注）育児・介護休業法の所定労働時間の短縮措置の対象者について常勤の従業者が勤務すべき時間数を</a:t>
          </a:r>
          <a:r>
            <a:rPr b="0" lang="en-US" sz="1100" spc="-1" strike="noStrike">
              <a:solidFill>
                <a:srgbClr val="000000"/>
              </a:solidFill>
              <a:uFill>
                <a:solidFill>
                  <a:srgbClr val="ffffff"/>
                </a:solidFill>
              </a:uFill>
              <a:latin typeface="Calibri"/>
            </a:rPr>
            <a:t>30</a:t>
          </a:r>
          <a:r>
            <a:rPr b="0" lang="en-US" sz="1100" spc="-1" strike="noStrike">
              <a:solidFill>
                <a:srgbClr val="000000"/>
              </a:solidFill>
              <a:uFill>
                <a:solidFill>
                  <a:srgbClr val="ffffff"/>
                </a:solidFill>
              </a:uFill>
              <a:latin typeface="Calibri"/>
            </a:rPr>
            <a:t>時間としているときは、当該対象者については</a:t>
          </a:r>
          <a:r>
            <a:rPr b="0" lang="en-US" sz="1100" spc="-1" strike="noStrike">
              <a:solidFill>
                <a:srgbClr val="000000"/>
              </a:solidFill>
              <a:uFill>
                <a:solidFill>
                  <a:srgbClr val="ffffff"/>
                </a:solidFill>
              </a:uFill>
              <a:latin typeface="Calibri"/>
            </a:rPr>
            <a:t>30</a:t>
          </a:r>
          <a:r>
            <a:rPr b="0" lang="en-US" sz="1100" spc="-1" strike="noStrike">
              <a:solidFill>
                <a:srgbClr val="000000"/>
              </a:solidFill>
              <a:uFill>
                <a:solidFill>
                  <a:srgbClr val="ffffff"/>
                </a:solidFill>
              </a:uFill>
              <a:latin typeface="Calibri"/>
            </a:rPr>
            <a:t>時間勤務することで「常勤」として取り扱って差し支えないものの、常勤換算方法については、従前どおり「当該事業所の従業者の勤務延時間数を当該事業所において常勤の従業者が勤務すべき時間数（</a:t>
          </a:r>
          <a:r>
            <a:rPr b="0" lang="en-US" sz="1100" spc="-1" strike="noStrike">
              <a:solidFill>
                <a:srgbClr val="000000"/>
              </a:solidFill>
              <a:uFill>
                <a:solidFill>
                  <a:srgbClr val="ffffff"/>
                </a:solidFill>
              </a:uFill>
              <a:latin typeface="Calibri"/>
            </a:rPr>
            <a:t>32</a:t>
          </a:r>
          <a:r>
            <a:rPr b="0" lang="en-US" sz="1100" spc="-1" strike="noStrike">
              <a:solidFill>
                <a:srgbClr val="000000"/>
              </a:solidFill>
              <a:uFill>
                <a:solidFill>
                  <a:srgbClr val="ffffff"/>
                </a:solidFill>
              </a:uFill>
              <a:latin typeface="Calibri"/>
            </a:rPr>
            <a:t>時間を下回る場合は</a:t>
          </a:r>
          <a:r>
            <a:rPr b="0" lang="en-US" sz="1100" spc="-1" strike="noStrike">
              <a:solidFill>
                <a:srgbClr val="000000"/>
              </a:solidFill>
              <a:uFill>
                <a:solidFill>
                  <a:srgbClr val="ffffff"/>
                </a:solidFill>
              </a:uFill>
              <a:latin typeface="Calibri"/>
            </a:rPr>
            <a:t>32</a:t>
          </a:r>
          <a:r>
            <a:rPr b="0" lang="en-US" sz="1100" spc="-1" strike="noStrike">
              <a:solidFill>
                <a:srgbClr val="000000"/>
              </a:solidFill>
              <a:uFill>
                <a:solidFill>
                  <a:srgbClr val="ffffff"/>
                </a:solidFill>
              </a:uFill>
              <a:latin typeface="Calibri"/>
            </a:rPr>
            <a:t>時間を基本とする。）で除する」こととなる。</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380880</xdr:colOff>
      <xdr:row>3</xdr:row>
      <xdr:rowOff>85680</xdr:rowOff>
    </xdr:from>
    <xdr:to>
      <xdr:col>4</xdr:col>
      <xdr:colOff>456840</xdr:colOff>
      <xdr:row>4</xdr:row>
      <xdr:rowOff>248040</xdr:rowOff>
    </xdr:to>
    <xdr:sp>
      <xdr:nvSpPr>
        <xdr:cNvPr id="8" name="CustomShape 1"/>
        <xdr:cNvSpPr/>
      </xdr:nvSpPr>
      <xdr:spPr>
        <a:xfrm>
          <a:off x="5743440" y="838080"/>
          <a:ext cx="75960" cy="419400"/>
        </a:xfrm>
        <a:prstGeom prst="rightBrace">
          <a:avLst>
            <a:gd name="adj1" fmla="val 8333"/>
            <a:gd name="adj2" fmla="val 50000"/>
          </a:avLst>
        </a:prstGeom>
        <a:noFill/>
        <a:ln w="19080">
          <a:solidFill>
            <a:srgbClr val="000000"/>
          </a:solidFill>
          <a:miter/>
        </a:ln>
      </xdr:spPr>
      <xdr:style>
        <a:lnRef idx="0"/>
        <a:fillRef idx="0"/>
        <a:effectRef idx="0"/>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466560</xdr:colOff>
      <xdr:row>2</xdr:row>
      <xdr:rowOff>720</xdr:rowOff>
    </xdr:from>
    <xdr:to>
      <xdr:col>5</xdr:col>
      <xdr:colOff>1037880</xdr:colOff>
      <xdr:row>6</xdr:row>
      <xdr:rowOff>76680</xdr:rowOff>
    </xdr:to>
    <xdr:sp>
      <xdr:nvSpPr>
        <xdr:cNvPr id="9" name="CustomShape 1"/>
        <xdr:cNvSpPr/>
      </xdr:nvSpPr>
      <xdr:spPr>
        <a:xfrm>
          <a:off x="5295600" y="476640"/>
          <a:ext cx="7867440" cy="1028520"/>
        </a:xfrm>
        <a:prstGeom prst="rect">
          <a:avLst/>
        </a:prstGeom>
        <a:solidFill>
          <a:srgbClr val="ffffff"/>
        </a:solidFill>
        <a:ln w="12600">
          <a:solidFill>
            <a:srgbClr val="00000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【自治体の皆様へ】</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本様式を使用する想定のサービス種別と、代表的な組み合わせを記載しています。ここにない組み合わせについては、地域の実情に応じて適宜追加してください。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
<Relationship Id="rId1"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drawing" Target="../drawings/drawing3.xml"/>

</Relationships>

</file>

<file path=xl/worksheets/_rels/sheet4.xml.rels><?xml version="1.0" encoding="UTF-8"?>

<Relationships xmlns="http://schemas.openxmlformats.org/package/2006/relationships">
<Relationship Id="rId1"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S146"/>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4.25">
</sheetFormatPr>
  <cols>
    <col collapsed="false" hidden="false" max="1" min="1" style="1" width="0.8582995951417"/>
    <col collapsed="false" hidden="false" max="2" min="2" style="1" width="5.78542510121457"/>
    <col collapsed="false" hidden="true" max="6" min="3" style="1" width="0"/>
    <col collapsed="false" hidden="false" max="8" min="7" style="1" width="8.1417004048583"/>
    <col collapsed="false" hidden="true" max="12" min="9" style="1" width="0"/>
    <col collapsed="false" hidden="false" max="14" min="13" style="1" width="3.21457489878542"/>
    <col collapsed="false" hidden="false" max="66" min="15" style="1" width="5.78542510121457"/>
    <col collapsed="false" hidden="false" max="67" min="67" style="1" width="1.07287449392713"/>
    <col collapsed="false" hidden="false" max="1025" min="68" style="1" width="4.39271255060729"/>
  </cols>
  <sheetData>
    <row r="1" s="2" customFormat="true" ht="20.25" hidden="false" customHeight="true" outlineLevel="0" collapsed="false">
      <c r="G1" s="3" t="s">
        <v>
0</v>
      </c>
      <c r="H1" s="3"/>
      <c r="I1" s="3"/>
      <c r="J1" s="3"/>
      <c r="K1" s="3"/>
      <c r="L1" s="3"/>
      <c r="M1" s="3"/>
      <c r="N1" s="3"/>
      <c r="Q1" s="4" t="s">
        <v>
1</v>
      </c>
      <c r="T1" s="3"/>
      <c r="U1" s="3"/>
      <c r="V1" s="3"/>
      <c r="W1" s="3"/>
      <c r="X1" s="3"/>
      <c r="Y1" s="3"/>
      <c r="Z1" s="3"/>
      <c r="AA1" s="3"/>
      <c r="AW1" s="5" t="s">
        <v>
2</v>
      </c>
      <c r="AX1" s="6" t="s">
        <v>
3</v>
      </c>
      <c r="AY1" s="6"/>
      <c r="AZ1" s="6"/>
      <c r="BA1" s="6"/>
      <c r="BB1" s="6"/>
      <c r="BC1" s="6"/>
      <c r="BD1" s="6"/>
      <c r="BE1" s="6"/>
      <c r="BF1" s="6"/>
      <c r="BG1" s="6"/>
      <c r="BH1" s="6"/>
      <c r="BI1" s="6"/>
      <c r="BJ1" s="6"/>
      <c r="BK1" s="6"/>
      <c r="BL1" s="6"/>
      <c r="BM1" s="6"/>
      <c r="BN1" s="5" t="s">
        <v>
4</v>
      </c>
    </row>
    <row r="2" s="7" customFormat="true" ht="20.25" hidden="false" customHeight="true" outlineLevel="0" collapsed="false">
      <c r="N2" s="4"/>
      <c r="Q2" s="4"/>
      <c r="R2" s="4"/>
      <c r="T2" s="5"/>
      <c r="U2" s="5"/>
      <c r="V2" s="5"/>
      <c r="W2" s="5"/>
      <c r="X2" s="5"/>
      <c r="Y2" s="5"/>
      <c r="Z2" s="5"/>
      <c r="AA2" s="5"/>
      <c r="AF2" s="8" t="s">
        <v>
5</v>
      </c>
      <c r="AG2" s="9" t="n">
        <v>
2</v>
      </c>
      <c r="AH2" s="9"/>
      <c r="AI2" s="10" t="s">
        <v>
6</v>
      </c>
      <c r="AJ2" s="11" t="n">
        <f aca="false">
IF(AG2=0,"",YEAR(DATE(2018+AG2,1,1)))</f>
        <v>
2020</v>
      </c>
      <c r="AK2" s="11"/>
      <c r="AL2" s="12" t="s">
        <v>
7</v>
      </c>
      <c r="AM2" s="13" t="s">
        <v>
8</v>
      </c>
      <c r="AN2" s="9" t="n">
        <v>
4</v>
      </c>
      <c r="AO2" s="9"/>
      <c r="AP2" s="13" t="s">
        <v>
9</v>
      </c>
      <c r="AW2" s="5" t="s">
        <v>
10</v>
      </c>
      <c r="AX2" s="14" t="s">
        <v>
11</v>
      </c>
      <c r="AY2" s="14"/>
      <c r="AZ2" s="14"/>
      <c r="BA2" s="14"/>
      <c r="BB2" s="14"/>
      <c r="BC2" s="14"/>
      <c r="BD2" s="14"/>
      <c r="BE2" s="14"/>
      <c r="BF2" s="14"/>
      <c r="BG2" s="14"/>
      <c r="BH2" s="14"/>
      <c r="BI2" s="14"/>
      <c r="BJ2" s="14"/>
      <c r="BK2" s="14"/>
      <c r="BL2" s="14"/>
      <c r="BM2" s="14"/>
      <c r="BN2" s="5" t="s">
        <v>
4</v>
      </c>
      <c r="BO2" s="5"/>
      <c r="BP2" s="5"/>
      <c r="BQ2" s="5"/>
    </row>
    <row r="3" customFormat="false" ht="20.25" hidden="false" customHeight="true" outlineLevel="0" collapsed="false">
      <c r="A3" s="7"/>
      <c r="B3" s="7"/>
      <c r="C3" s="7"/>
      <c r="D3" s="7"/>
      <c r="E3" s="7"/>
      <c r="F3" s="7"/>
      <c r="G3" s="7"/>
      <c r="H3" s="7"/>
      <c r="I3" s="7"/>
      <c r="J3" s="7"/>
      <c r="K3" s="7"/>
      <c r="L3" s="7"/>
      <c r="M3" s="7"/>
      <c r="N3" s="4"/>
      <c r="O3" s="7"/>
      <c r="P3" s="7"/>
      <c r="Q3" s="4"/>
      <c r="R3" s="0"/>
      <c r="S3" s="5"/>
      <c r="T3" s="5"/>
      <c r="U3" s="5"/>
      <c r="V3" s="5"/>
      <c r="W3" s="5"/>
      <c r="X3" s="5"/>
      <c r="Y3" s="5"/>
      <c r="Z3" s="0"/>
      <c r="AA3" s="0"/>
      <c r="AB3" s="0"/>
      <c r="AC3" s="0"/>
      <c r="AD3" s="0"/>
      <c r="AE3" s="0"/>
      <c r="AF3" s="0"/>
      <c r="AG3" s="15"/>
      <c r="AH3" s="15"/>
      <c r="AI3" s="16"/>
      <c r="AJ3" s="17"/>
      <c r="AK3" s="16"/>
      <c r="AL3" s="0"/>
      <c r="AM3" s="0"/>
      <c r="AN3" s="0"/>
      <c r="AO3" s="0"/>
      <c r="AP3" s="0"/>
      <c r="AQ3" s="0"/>
      <c r="AR3" s="0"/>
      <c r="AS3" s="0"/>
      <c r="AT3" s="0"/>
      <c r="AU3" s="0"/>
      <c r="AV3" s="0"/>
      <c r="AW3" s="0"/>
      <c r="AX3" s="0"/>
      <c r="AY3" s="0"/>
      <c r="AZ3" s="0"/>
      <c r="BA3" s="0"/>
      <c r="BB3" s="0"/>
      <c r="BC3" s="0"/>
      <c r="BD3" s="0"/>
      <c r="BE3" s="0"/>
      <c r="BF3" s="0"/>
      <c r="BG3" s="0"/>
      <c r="BH3" s="18" t="s">
        <v>
12</v>
      </c>
      <c r="BI3" s="19" t="s">
        <v>
13</v>
      </c>
      <c r="BJ3" s="19"/>
      <c r="BK3" s="19"/>
      <c r="BL3" s="19"/>
      <c r="BM3" s="5"/>
      <c r="BN3" s="0"/>
      <c r="BO3" s="0"/>
      <c r="BP3" s="0"/>
      <c r="BQ3" s="0"/>
      <c r="BR3" s="0"/>
      <c r="BS3" s="0"/>
    </row>
    <row r="4" customFormat="false" ht="9" hidden="false" customHeight="true" outlineLevel="0" collapsed="false">
      <c r="A4" s="7"/>
      <c r="B4" s="7"/>
      <c r="C4" s="7"/>
      <c r="D4" s="7"/>
      <c r="E4" s="7"/>
      <c r="F4" s="7"/>
      <c r="G4" s="7"/>
      <c r="H4" s="7"/>
      <c r="I4" s="7"/>
      <c r="J4" s="7"/>
      <c r="K4" s="7"/>
      <c r="L4" s="7"/>
      <c r="M4" s="7"/>
      <c r="N4" s="4"/>
      <c r="O4" s="0"/>
      <c r="P4" s="0"/>
      <c r="Q4" s="4"/>
      <c r="R4" s="0"/>
      <c r="S4" s="5"/>
      <c r="T4" s="5"/>
      <c r="U4" s="5"/>
      <c r="V4" s="5"/>
      <c r="W4" s="5"/>
      <c r="X4" s="5"/>
      <c r="Y4" s="5"/>
      <c r="Z4" s="0"/>
      <c r="AA4" s="0"/>
      <c r="AB4" s="0"/>
      <c r="AC4" s="0"/>
      <c r="AD4" s="0"/>
      <c r="AE4" s="0"/>
      <c r="AF4" s="0"/>
      <c r="AG4" s="20"/>
      <c r="AH4" s="20"/>
      <c r="AI4" s="0"/>
      <c r="AJ4" s="0"/>
      <c r="AK4" s="0"/>
      <c r="AL4" s="0"/>
      <c r="AM4" s="0"/>
      <c r="AN4" s="2"/>
      <c r="AO4" s="2"/>
      <c r="AP4" s="2"/>
      <c r="AQ4" s="2"/>
      <c r="AR4" s="2"/>
      <c r="AS4" s="2"/>
      <c r="AT4" s="2"/>
      <c r="AU4" s="2"/>
      <c r="AV4" s="2"/>
      <c r="AW4" s="2"/>
      <c r="AX4" s="2"/>
      <c r="AY4" s="2"/>
      <c r="AZ4" s="2"/>
      <c r="BA4" s="2"/>
      <c r="BB4" s="2"/>
      <c r="BC4" s="2"/>
      <c r="BD4" s="2"/>
      <c r="BE4" s="2"/>
      <c r="BF4" s="2"/>
      <c r="BG4" s="2"/>
      <c r="BH4" s="2"/>
      <c r="BI4" s="2"/>
      <c r="BJ4" s="2"/>
      <c r="BK4" s="2"/>
      <c r="BL4" s="21"/>
      <c r="BM4" s="21"/>
      <c r="BN4" s="0"/>
      <c r="BO4" s="0"/>
      <c r="BP4" s="0"/>
      <c r="BQ4" s="0"/>
      <c r="BR4" s="0"/>
      <c r="BS4" s="0"/>
    </row>
    <row r="5" customFormat="false" ht="21" hidden="false" customHeight="true" outlineLevel="0" collapsed="false">
      <c r="A5" s="7"/>
      <c r="B5" s="22"/>
      <c r="C5" s="22"/>
      <c r="D5" s="22"/>
      <c r="E5" s="22"/>
      <c r="F5" s="22"/>
      <c r="G5" s="23"/>
      <c r="H5" s="23"/>
      <c r="I5" s="23"/>
      <c r="J5" s="23"/>
      <c r="K5" s="23"/>
      <c r="L5" s="23"/>
      <c r="M5" s="23"/>
      <c r="N5" s="23"/>
      <c r="O5" s="24"/>
      <c r="P5" s="24"/>
      <c r="Q5" s="24"/>
      <c r="R5" s="25"/>
      <c r="S5" s="24"/>
      <c r="T5" s="24"/>
      <c r="U5" s="24"/>
      <c r="V5" s="26"/>
      <c r="W5" s="26"/>
      <c r="X5" s="26"/>
      <c r="Y5" s="26"/>
      <c r="Z5" s="26"/>
      <c r="AA5" s="26"/>
      <c r="AB5" s="26"/>
      <c r="AC5" s="26"/>
      <c r="AD5" s="26"/>
      <c r="AE5" s="26"/>
      <c r="AF5" s="26"/>
      <c r="AG5" s="26"/>
      <c r="AH5" s="26"/>
      <c r="AI5" s="26"/>
      <c r="AJ5" s="26"/>
      <c r="AK5" s="26"/>
      <c r="AL5" s="26"/>
      <c r="AM5" s="26"/>
      <c r="AN5" s="27"/>
      <c r="AO5" s="27" t="s">
        <v>
14</v>
      </c>
      <c r="AP5" s="27"/>
      <c r="AQ5" s="27"/>
      <c r="AR5" s="27"/>
      <c r="AS5" s="27"/>
      <c r="AT5" s="2"/>
      <c r="AU5" s="2"/>
      <c r="AV5" s="2"/>
      <c r="AW5" s="2"/>
      <c r="AX5" s="2"/>
      <c r="AY5" s="2"/>
      <c r="AZ5" s="0"/>
      <c r="BA5" s="28" t="n">
        <v>
8</v>
      </c>
      <c r="BB5" s="28"/>
      <c r="BC5" s="29" t="s">
        <v>
15</v>
      </c>
      <c r="BD5" s="2"/>
      <c r="BE5" s="28" t="n">
        <v>
40</v>
      </c>
      <c r="BF5" s="28"/>
      <c r="BG5" s="29" t="s">
        <v>
16</v>
      </c>
      <c r="BH5" s="2"/>
      <c r="BI5" s="28" t="n">
        <v>
160</v>
      </c>
      <c r="BJ5" s="28"/>
      <c r="BK5" s="29" t="s">
        <v>
17</v>
      </c>
      <c r="BL5" s="2"/>
      <c r="BM5" s="21"/>
      <c r="BN5" s="0"/>
      <c r="BO5" s="0"/>
      <c r="BP5" s="0"/>
      <c r="BQ5" s="0"/>
      <c r="BR5" s="0"/>
      <c r="BS5" s="0"/>
    </row>
    <row r="6" customFormat="false" ht="21" hidden="false" customHeight="true" outlineLevel="0" collapsed="false">
      <c r="A6" s="7"/>
      <c r="B6" s="22"/>
      <c r="C6" s="22"/>
      <c r="D6" s="22"/>
      <c r="E6" s="22"/>
      <c r="F6" s="22"/>
      <c r="G6" s="30"/>
      <c r="H6" s="30"/>
      <c r="I6" s="30"/>
      <c r="J6" s="30"/>
      <c r="K6" s="30"/>
      <c r="L6" s="30"/>
      <c r="M6" s="30"/>
      <c r="N6" s="31"/>
      <c r="O6" s="31"/>
      <c r="P6" s="31"/>
      <c r="Q6" s="25"/>
      <c r="R6" s="31"/>
      <c r="S6" s="31"/>
      <c r="T6" s="31"/>
      <c r="U6" s="24"/>
      <c r="V6" s="26"/>
      <c r="W6" s="26"/>
      <c r="X6" s="26"/>
      <c r="Y6" s="26"/>
      <c r="Z6" s="26"/>
      <c r="AA6" s="26"/>
      <c r="AB6" s="26"/>
      <c r="AC6" s="26"/>
      <c r="AD6" s="26"/>
      <c r="AE6" s="26"/>
      <c r="AF6" s="26"/>
      <c r="AG6" s="26"/>
      <c r="AH6" s="26"/>
      <c r="AI6" s="26"/>
      <c r="AJ6" s="26"/>
      <c r="AK6" s="26"/>
      <c r="AL6" s="26"/>
      <c r="AM6" s="26"/>
      <c r="AN6" s="27"/>
      <c r="AO6" s="27"/>
      <c r="AP6" s="27"/>
      <c r="AQ6" s="27"/>
      <c r="AR6" s="27"/>
      <c r="AS6" s="27"/>
      <c r="AT6" s="27"/>
      <c r="AU6" s="27"/>
      <c r="AV6" s="27"/>
      <c r="AW6" s="27"/>
      <c r="AX6" s="27"/>
      <c r="AY6" s="27"/>
      <c r="AZ6" s="27"/>
      <c r="BA6" s="27"/>
      <c r="BB6" s="27"/>
      <c r="BC6" s="27"/>
      <c r="BD6" s="27"/>
      <c r="BE6" s="27"/>
      <c r="BF6" s="27"/>
      <c r="BG6" s="27"/>
      <c r="BH6" s="27"/>
      <c r="BI6" s="27"/>
      <c r="BJ6" s="27"/>
      <c r="BK6" s="27"/>
      <c r="BL6" s="32"/>
      <c r="BM6" s="32"/>
      <c r="BN6" s="26"/>
      <c r="BO6" s="0"/>
      <c r="BP6" s="0"/>
      <c r="BQ6" s="0"/>
      <c r="BR6" s="0"/>
      <c r="BS6" s="0"/>
    </row>
    <row r="7" customFormat="false" ht="21" hidden="false" customHeight="true" outlineLevel="0" collapsed="false">
      <c r="A7" s="7"/>
      <c r="B7" s="33"/>
      <c r="C7" s="33"/>
      <c r="D7" s="33"/>
      <c r="E7" s="33"/>
      <c r="F7" s="33"/>
      <c r="G7" s="25"/>
      <c r="H7" s="25"/>
      <c r="I7" s="25"/>
      <c r="J7" s="25"/>
      <c r="K7" s="25"/>
      <c r="L7" s="25"/>
      <c r="M7" s="25"/>
      <c r="N7" s="31"/>
      <c r="O7" s="31"/>
      <c r="P7" s="31"/>
      <c r="Q7" s="25"/>
      <c r="R7" s="31"/>
      <c r="S7" s="31"/>
      <c r="T7" s="31"/>
      <c r="U7" s="24"/>
      <c r="V7" s="26"/>
      <c r="W7" s="26"/>
      <c r="X7" s="26"/>
      <c r="Y7" s="26"/>
      <c r="Z7" s="26"/>
      <c r="AA7" s="26"/>
      <c r="AB7" s="26"/>
      <c r="AC7" s="26"/>
      <c r="AD7" s="26"/>
      <c r="AE7" s="26"/>
      <c r="AF7" s="26"/>
      <c r="AG7" s="26"/>
      <c r="AH7" s="26"/>
      <c r="AI7" s="26"/>
      <c r="AJ7" s="26"/>
      <c r="AK7" s="26"/>
      <c r="AL7" s="26"/>
      <c r="AM7" s="26"/>
      <c r="AN7" s="34"/>
      <c r="AO7" s="34"/>
      <c r="AP7" s="34"/>
      <c r="AQ7" s="23"/>
      <c r="AR7" s="35"/>
      <c r="AS7" s="36"/>
      <c r="AT7" s="36"/>
      <c r="AU7" s="22"/>
      <c r="AV7" s="37"/>
      <c r="AW7" s="37"/>
      <c r="AX7" s="37"/>
      <c r="AY7" s="38"/>
      <c r="AZ7" s="38"/>
      <c r="BA7" s="27"/>
      <c r="BB7" s="37"/>
      <c r="BC7" s="37"/>
      <c r="BD7" s="25"/>
      <c r="BE7" s="27"/>
      <c r="BF7" s="39" t="s">
        <v>
18</v>
      </c>
      <c r="BG7" s="27"/>
      <c r="BH7" s="27"/>
      <c r="BI7" s="40" t="n">
        <f aca="false">
DAY(EOMONTH(DATE(AJ2,AN2,1),0))</f>
        <v>
30</v>
      </c>
      <c r="BJ7" s="40"/>
      <c r="BK7" s="39" t="s">
        <v>
19</v>
      </c>
      <c r="BL7" s="27"/>
      <c r="BM7" s="27"/>
      <c r="BN7" s="26"/>
      <c r="BO7" s="0"/>
      <c r="BP7" s="0"/>
      <c r="BQ7" s="5"/>
      <c r="BR7" s="5"/>
      <c r="BS7" s="5"/>
    </row>
    <row r="8" customFormat="false" ht="21" hidden="false" customHeight="true" outlineLevel="0" collapsed="false">
      <c r="A8" s="7"/>
      <c r="B8" s="33"/>
      <c r="C8" s="33"/>
      <c r="D8" s="33"/>
      <c r="E8" s="33"/>
      <c r="F8" s="33"/>
      <c r="G8" s="41"/>
      <c r="H8" s="41"/>
      <c r="I8" s="41"/>
      <c r="J8" s="41"/>
      <c r="K8" s="41"/>
      <c r="L8" s="41"/>
      <c r="M8" s="41"/>
      <c r="N8" s="31"/>
      <c r="O8" s="31"/>
      <c r="P8" s="31"/>
      <c r="Q8" s="25"/>
      <c r="R8" s="24"/>
      <c r="S8" s="24"/>
      <c r="T8" s="24"/>
      <c r="U8" s="37"/>
      <c r="V8" s="26"/>
      <c r="W8" s="26"/>
      <c r="X8" s="26"/>
      <c r="Y8" s="26"/>
      <c r="Z8" s="26"/>
      <c r="AA8" s="26"/>
      <c r="AB8" s="26"/>
      <c r="AC8" s="26"/>
      <c r="AD8" s="26"/>
      <c r="AE8" s="26"/>
      <c r="AF8" s="26"/>
      <c r="AG8" s="26"/>
      <c r="AH8" s="26"/>
      <c r="AI8" s="26"/>
      <c r="AJ8" s="26"/>
      <c r="AK8" s="26"/>
      <c r="AL8" s="26"/>
      <c r="AM8" s="26"/>
      <c r="AN8" s="30"/>
      <c r="AO8" s="42" t="s">
        <v>
20</v>
      </c>
      <c r="AP8" s="43"/>
      <c r="AQ8" s="34"/>
      <c r="AR8" s="23"/>
      <c r="AS8" s="23"/>
      <c r="AT8" s="23"/>
      <c r="AU8" s="23"/>
      <c r="AV8" s="43"/>
      <c r="AW8" s="27"/>
      <c r="AX8" s="44"/>
      <c r="AY8" s="44"/>
      <c r="AZ8" s="44"/>
      <c r="BA8" s="27"/>
      <c r="BB8" s="42" t="s">
        <v>
21</v>
      </c>
      <c r="BC8" s="27"/>
      <c r="BD8" s="27"/>
      <c r="BE8" s="27"/>
      <c r="BF8" s="27"/>
      <c r="BG8" s="27"/>
      <c r="BH8" s="27"/>
      <c r="BI8" s="27"/>
      <c r="BJ8" s="27"/>
      <c r="BK8" s="27"/>
      <c r="BL8" s="27"/>
      <c r="BM8" s="27"/>
      <c r="BN8" s="26"/>
      <c r="BO8" s="0"/>
      <c r="BP8" s="0"/>
      <c r="BQ8" s="5"/>
      <c r="BR8" s="5"/>
      <c r="BS8" s="5"/>
    </row>
    <row r="9" customFormat="false" ht="21" hidden="false" customHeight="true" outlineLevel="0" collapsed="false">
      <c r="A9" s="7"/>
      <c r="B9" s="33"/>
      <c r="C9" s="33"/>
      <c r="D9" s="33"/>
      <c r="E9" s="33"/>
      <c r="F9" s="33"/>
      <c r="G9" s="25"/>
      <c r="H9" s="25"/>
      <c r="I9" s="25"/>
      <c r="J9" s="25"/>
      <c r="K9" s="25"/>
      <c r="L9" s="25"/>
      <c r="M9" s="25"/>
      <c r="N9" s="25"/>
      <c r="O9" s="25"/>
      <c r="P9" s="25"/>
      <c r="Q9" s="25"/>
      <c r="R9" s="25"/>
      <c r="S9" s="24"/>
      <c r="T9" s="24"/>
      <c r="U9" s="24"/>
      <c r="V9" s="25"/>
      <c r="W9" s="24"/>
      <c r="X9" s="24"/>
      <c r="Y9" s="24"/>
      <c r="Z9" s="35"/>
      <c r="AA9" s="45"/>
      <c r="AB9" s="45"/>
      <c r="AC9" s="22"/>
      <c r="AD9" s="46"/>
      <c r="AE9" s="26"/>
      <c r="AF9" s="26"/>
      <c r="AG9" s="30"/>
      <c r="AH9" s="36"/>
      <c r="AI9" s="22"/>
      <c r="AJ9" s="30"/>
      <c r="AK9" s="30"/>
      <c r="AL9" s="30"/>
      <c r="AM9" s="47"/>
      <c r="AN9" s="34"/>
      <c r="AO9" s="43" t="s">
        <v>
22</v>
      </c>
      <c r="AP9" s="34"/>
      <c r="AQ9" s="23"/>
      <c r="AR9" s="35"/>
      <c r="AS9" s="27" t="s">
        <v>
23</v>
      </c>
      <c r="AT9" s="43"/>
      <c r="AU9" s="30"/>
      <c r="AV9" s="30"/>
      <c r="AW9" s="43"/>
      <c r="AX9" s="43"/>
      <c r="AY9" s="43"/>
      <c r="AZ9" s="26"/>
      <c r="BA9" s="30"/>
      <c r="BB9" s="43" t="s">
        <v>
24</v>
      </c>
      <c r="BC9" s="34"/>
      <c r="BD9" s="23"/>
      <c r="BE9" s="35"/>
      <c r="BF9" s="27" t="s">
        <v>
25</v>
      </c>
      <c r="BG9" s="43"/>
      <c r="BH9" s="30"/>
      <c r="BI9" s="30"/>
      <c r="BJ9" s="43"/>
      <c r="BK9" s="43"/>
      <c r="BL9" s="43"/>
      <c r="BM9" s="26"/>
      <c r="BN9" s="26"/>
      <c r="BO9" s="0"/>
      <c r="BP9" s="0"/>
      <c r="BQ9" s="5"/>
      <c r="BR9" s="5"/>
      <c r="BS9" s="5"/>
    </row>
    <row r="10" customFormat="false" ht="21" hidden="false" customHeight="true" outlineLevel="0" collapsed="false">
      <c r="A10" s="7"/>
      <c r="B10" s="22" t="s">
        <v>
26</v>
      </c>
      <c r="C10" s="22"/>
      <c r="D10" s="22"/>
      <c r="E10" s="22"/>
      <c r="F10" s="22"/>
      <c r="G10" s="43"/>
      <c r="H10" s="43"/>
      <c r="I10" s="43"/>
      <c r="J10" s="43"/>
      <c r="K10" s="43"/>
      <c r="L10" s="43"/>
      <c r="M10" s="43"/>
      <c r="N10" s="43"/>
      <c r="O10" s="43"/>
      <c r="P10" s="43"/>
      <c r="Q10" s="43"/>
      <c r="R10" s="30"/>
      <c r="S10" s="34"/>
      <c r="T10" s="23"/>
      <c r="U10" s="23"/>
      <c r="V10" s="30"/>
      <c r="W10" s="23"/>
      <c r="X10" s="43"/>
      <c r="Y10" s="23"/>
      <c r="Z10" s="23"/>
      <c r="AA10" s="23"/>
      <c r="AB10" s="23"/>
      <c r="AC10" s="26"/>
      <c r="AD10" s="26"/>
      <c r="AE10" s="26"/>
      <c r="AF10" s="26"/>
      <c r="AG10" s="43"/>
      <c r="AH10" s="23"/>
      <c r="AI10" s="23"/>
      <c r="AJ10" s="43"/>
      <c r="AK10" s="43"/>
      <c r="AL10" s="43"/>
      <c r="AM10" s="47"/>
      <c r="AN10" s="30"/>
      <c r="AO10" s="34"/>
      <c r="AP10" s="28" t="n">
        <v>
40</v>
      </c>
      <c r="AQ10" s="28"/>
      <c r="AR10" s="39" t="s">
        <v>
27</v>
      </c>
      <c r="AS10" s="26"/>
      <c r="AT10" s="48" t="s">
        <v>
28</v>
      </c>
      <c r="AU10" s="30"/>
      <c r="AV10" s="30"/>
      <c r="AW10" s="43"/>
      <c r="AX10" s="28"/>
      <c r="AY10" s="28"/>
      <c r="AZ10" s="39" t="s">
        <v>
27</v>
      </c>
      <c r="BA10" s="49"/>
      <c r="BB10" s="34"/>
      <c r="BC10" s="28" t="n">
        <v>
40</v>
      </c>
      <c r="BD10" s="28"/>
      <c r="BE10" s="39" t="s">
        <v>
27</v>
      </c>
      <c r="BF10" s="26"/>
      <c r="BG10" s="48" t="s">
        <v>
28</v>
      </c>
      <c r="BH10" s="30"/>
      <c r="BI10" s="30"/>
      <c r="BJ10" s="43"/>
      <c r="BK10" s="28"/>
      <c r="BL10" s="28"/>
      <c r="BM10" s="39" t="s">
        <v>
27</v>
      </c>
      <c r="BN10" s="26"/>
      <c r="BO10" s="0"/>
      <c r="BP10" s="0"/>
      <c r="BQ10" s="5"/>
      <c r="BR10" s="5"/>
      <c r="BS10" s="5"/>
    </row>
    <row r="11" customFormat="false" ht="21" hidden="false" customHeight="true" outlineLevel="0" collapsed="false">
      <c r="A11" s="7"/>
      <c r="B11" s="50" t="s">
        <v>
29</v>
      </c>
      <c r="C11" s="22"/>
      <c r="D11" s="22"/>
      <c r="E11" s="22"/>
      <c r="F11" s="22"/>
      <c r="G11" s="23"/>
      <c r="H11" s="23"/>
      <c r="I11" s="23"/>
      <c r="J11" s="23"/>
      <c r="K11" s="23"/>
      <c r="L11" s="23"/>
      <c r="M11" s="23"/>
      <c r="N11" s="23"/>
      <c r="O11" s="23"/>
      <c r="P11" s="23"/>
      <c r="Q11" s="51" t="n">
        <f aca="false">
U12</f>
        <v>
0.375</v>
      </c>
      <c r="R11" s="51"/>
      <c r="S11" s="51"/>
      <c r="T11" s="52" t="s">
        <v>
30</v>
      </c>
      <c r="U11" s="51" t="n">
        <f aca="false">
Q12</f>
        <v>
0.708333333333333</v>
      </c>
      <c r="V11" s="51"/>
      <c r="W11" s="51"/>
      <c r="X11" s="42"/>
      <c r="Y11" s="42"/>
      <c r="Z11" s="42"/>
      <c r="AA11" s="42"/>
      <c r="AB11" s="42"/>
      <c r="AC11" s="42"/>
      <c r="AD11" s="26"/>
      <c r="AE11" s="26"/>
      <c r="AF11" s="26"/>
      <c r="AG11" s="25"/>
      <c r="AH11" s="42"/>
      <c r="AI11" s="42"/>
      <c r="AJ11" s="25"/>
      <c r="AK11" s="30"/>
      <c r="AL11" s="30"/>
      <c r="AM11" s="53"/>
      <c r="AN11" s="22"/>
      <c r="AO11" s="34"/>
      <c r="AP11" s="23"/>
      <c r="AQ11" s="34"/>
      <c r="AR11" s="23"/>
      <c r="AS11" s="26"/>
      <c r="AT11" s="54" t="s">
        <v>
31</v>
      </c>
      <c r="AU11" s="36"/>
      <c r="AV11" s="22"/>
      <c r="AW11" s="30"/>
      <c r="AX11" s="30"/>
      <c r="AY11" s="30"/>
      <c r="AZ11" s="53"/>
      <c r="BA11" s="55"/>
      <c r="BB11" s="34"/>
      <c r="BC11" s="23"/>
      <c r="BD11" s="34"/>
      <c r="BE11" s="23"/>
      <c r="BF11" s="26"/>
      <c r="BG11" s="54" t="s">
        <v>
31</v>
      </c>
      <c r="BH11" s="36"/>
      <c r="BI11" s="22"/>
      <c r="BJ11" s="30"/>
      <c r="BK11" s="30"/>
      <c r="BL11" s="30"/>
      <c r="BM11" s="53"/>
      <c r="BN11" s="26"/>
      <c r="BO11" s="0"/>
      <c r="BP11" s="0"/>
      <c r="BQ11" s="5"/>
      <c r="BR11" s="5"/>
      <c r="BS11" s="5"/>
    </row>
    <row r="12" customFormat="false" ht="21" hidden="false" customHeight="true" outlineLevel="0" collapsed="false">
      <c r="A12" s="7"/>
      <c r="B12" s="50" t="s">
        <v>
32</v>
      </c>
      <c r="C12" s="22"/>
      <c r="D12" s="22"/>
      <c r="E12" s="22"/>
      <c r="F12" s="22"/>
      <c r="G12" s="23"/>
      <c r="H12" s="23"/>
      <c r="I12" s="23"/>
      <c r="J12" s="23"/>
      <c r="K12" s="23"/>
      <c r="L12" s="23"/>
      <c r="M12" s="23"/>
      <c r="N12" s="23"/>
      <c r="O12" s="23"/>
      <c r="P12" s="23"/>
      <c r="Q12" s="56" t="n">
        <v>
0.708333333333333</v>
      </c>
      <c r="R12" s="56"/>
      <c r="S12" s="56"/>
      <c r="T12" s="52" t="s">
        <v>
30</v>
      </c>
      <c r="U12" s="56" t="n">
        <v>
0.375</v>
      </c>
      <c r="V12" s="56"/>
      <c r="W12" s="56"/>
      <c r="X12" s="42"/>
      <c r="Y12" s="42"/>
      <c r="Z12" s="42"/>
      <c r="AA12" s="42"/>
      <c r="AB12" s="42"/>
      <c r="AC12" s="42"/>
      <c r="AD12" s="26"/>
      <c r="AE12" s="26"/>
      <c r="AF12" s="26"/>
      <c r="AG12" s="24"/>
      <c r="AH12" s="57"/>
      <c r="AI12" s="57"/>
      <c r="AJ12" s="24"/>
      <c r="AK12" s="34"/>
      <c r="AL12" s="34"/>
      <c r="AM12" s="47"/>
      <c r="AN12" s="27"/>
      <c r="AO12" s="27"/>
      <c r="AP12" s="27"/>
      <c r="AQ12" s="27"/>
      <c r="AR12" s="27"/>
      <c r="AS12" s="26"/>
      <c r="AT12" s="48" t="s">
        <v>
33</v>
      </c>
      <c r="AU12" s="23"/>
      <c r="AV12" s="23"/>
      <c r="AW12" s="43"/>
      <c r="AX12" s="28" t="n">
        <v>
36</v>
      </c>
      <c r="AY12" s="28"/>
      <c r="AZ12" s="39" t="s">
        <v>
27</v>
      </c>
      <c r="BA12" s="55"/>
      <c r="BB12" s="27"/>
      <c r="BC12" s="27"/>
      <c r="BD12" s="27"/>
      <c r="BE12" s="27"/>
      <c r="BF12" s="26"/>
      <c r="BG12" s="48" t="s">
        <v>
33</v>
      </c>
      <c r="BH12" s="23"/>
      <c r="BI12" s="23"/>
      <c r="BJ12" s="43"/>
      <c r="BK12" s="28" t="n">
        <v>
45</v>
      </c>
      <c r="BL12" s="28"/>
      <c r="BM12" s="39" t="s">
        <v>
27</v>
      </c>
      <c r="BN12" s="26"/>
      <c r="BO12" s="0"/>
      <c r="BP12" s="0"/>
      <c r="BQ12" s="5"/>
      <c r="BR12" s="5"/>
      <c r="BS12" s="5"/>
    </row>
    <row r="13" customFormat="false" ht="12" hidden="false" customHeight="true" outlineLevel="0" collapsed="false">
      <c r="A13" s="0"/>
      <c r="B13" s="58"/>
      <c r="C13" s="58"/>
      <c r="D13" s="58"/>
      <c r="E13" s="58"/>
      <c r="F13" s="58"/>
      <c r="G13" s="59"/>
      <c r="H13" s="59"/>
      <c r="I13" s="59"/>
      <c r="J13" s="59"/>
      <c r="K13" s="59"/>
      <c r="L13" s="59"/>
      <c r="M13" s="59"/>
      <c r="N13" s="59"/>
      <c r="O13" s="58"/>
      <c r="P13" s="58"/>
      <c r="Q13" s="58"/>
      <c r="R13" s="58"/>
      <c r="S13" s="58"/>
      <c r="T13" s="58"/>
      <c r="U13" s="58"/>
      <c r="V13" s="58"/>
      <c r="W13" s="58"/>
      <c r="X13" s="58"/>
      <c r="Y13" s="58"/>
      <c r="Z13" s="58"/>
      <c r="AA13" s="58"/>
      <c r="AB13" s="58"/>
      <c r="AC13" s="58"/>
      <c r="AD13" s="58"/>
      <c r="AE13" s="58"/>
      <c r="AF13" s="58"/>
      <c r="AG13" s="59"/>
      <c r="AH13" s="58"/>
      <c r="AI13" s="58"/>
      <c r="AJ13" s="58"/>
      <c r="AK13" s="58"/>
      <c r="AL13" s="58"/>
      <c r="AM13" s="58"/>
      <c r="AN13" s="58"/>
      <c r="AO13" s="58"/>
      <c r="AP13" s="58"/>
      <c r="AQ13" s="58"/>
      <c r="AR13" s="58"/>
      <c r="AS13" s="58"/>
      <c r="AT13" s="0"/>
      <c r="AU13" s="0"/>
      <c r="AV13" s="0"/>
      <c r="AW13" s="0"/>
      <c r="AX13" s="60"/>
      <c r="AY13" s="0"/>
      <c r="AZ13" s="0"/>
      <c r="BA13" s="0"/>
      <c r="BB13" s="0"/>
      <c r="BC13" s="0"/>
      <c r="BD13" s="0"/>
      <c r="BE13" s="0"/>
      <c r="BF13" s="0"/>
      <c r="BG13" s="0"/>
      <c r="BH13" s="0"/>
      <c r="BI13" s="0"/>
      <c r="BJ13" s="0"/>
      <c r="BK13" s="0"/>
      <c r="BL13" s="0"/>
      <c r="BM13" s="0"/>
      <c r="BN13" s="0"/>
      <c r="BO13" s="61"/>
      <c r="BP13" s="61"/>
      <c r="BQ13" s="61"/>
    </row>
    <row r="14" customFormat="false" ht="21.6" hidden="false" customHeight="true" outlineLevel="0" collapsed="false">
      <c r="A14" s="0"/>
      <c r="B14" s="62" t="s">
        <v>
34</v>
      </c>
      <c r="C14" s="63" t="s">
        <v>
35</v>
      </c>
      <c r="D14" s="64" t="s">
        <v>
36</v>
      </c>
      <c r="E14" s="64"/>
      <c r="F14" s="64"/>
      <c r="G14" s="65" t="s">
        <v>
37</v>
      </c>
      <c r="H14" s="65"/>
      <c r="I14" s="66"/>
      <c r="J14" s="67"/>
      <c r="K14" s="66"/>
      <c r="L14" s="67"/>
      <c r="M14" s="68" t="s">
        <v>
38</v>
      </c>
      <c r="N14" s="68"/>
      <c r="O14" s="68" t="s">
        <v>
39</v>
      </c>
      <c r="P14" s="68"/>
      <c r="Q14" s="68"/>
      <c r="R14" s="68"/>
      <c r="S14" s="68" t="s">
        <v>
40</v>
      </c>
      <c r="T14" s="68"/>
      <c r="U14" s="68"/>
      <c r="V14" s="69" t="s">
        <v>
41</v>
      </c>
      <c r="W14" s="69"/>
      <c r="X14" s="69"/>
      <c r="Y14" s="69"/>
      <c r="Z14" s="69"/>
      <c r="AA14" s="70" t="s">
        <v>
42</v>
      </c>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1" t="str">
        <f aca="false">
IF(BI3="計画","(13)1～4週目の勤務時間数合計","(13)1か月の勤務時間数　合計")</f>
        <v>
(13)1～4週目の勤務時間数合計</v>
      </c>
      <c r="BG14" s="71"/>
      <c r="BH14" s="64" t="s">
        <v>
43</v>
      </c>
      <c r="BI14" s="64"/>
      <c r="BJ14" s="64" t="s">
        <v>
44</v>
      </c>
      <c r="BK14" s="64"/>
      <c r="BL14" s="64"/>
      <c r="BM14" s="64"/>
      <c r="BN14" s="64"/>
    </row>
    <row r="15" customFormat="false" ht="20.25" hidden="false" customHeight="true" outlineLevel="0" collapsed="false">
      <c r="A15" s="0"/>
      <c r="B15" s="62"/>
      <c r="C15" s="63"/>
      <c r="D15" s="64"/>
      <c r="E15" s="64"/>
      <c r="F15" s="64"/>
      <c r="G15" s="65"/>
      <c r="H15" s="65"/>
      <c r="I15" s="72"/>
      <c r="J15" s="73"/>
      <c r="K15" s="72"/>
      <c r="L15" s="73"/>
      <c r="M15" s="68"/>
      <c r="N15" s="68"/>
      <c r="O15" s="68"/>
      <c r="P15" s="68"/>
      <c r="Q15" s="68"/>
      <c r="R15" s="68"/>
      <c r="S15" s="68"/>
      <c r="T15" s="68"/>
      <c r="U15" s="68"/>
      <c r="V15" s="69"/>
      <c r="W15" s="69"/>
      <c r="X15" s="69"/>
      <c r="Y15" s="69"/>
      <c r="Z15" s="69"/>
      <c r="AA15" s="74" t="s">
        <v>
45</v>
      </c>
      <c r="AB15" s="74"/>
      <c r="AC15" s="74"/>
      <c r="AD15" s="74"/>
      <c r="AE15" s="74"/>
      <c r="AF15" s="74"/>
      <c r="AG15" s="74"/>
      <c r="AH15" s="75" t="s">
        <v>
46</v>
      </c>
      <c r="AI15" s="75"/>
      <c r="AJ15" s="75"/>
      <c r="AK15" s="75"/>
      <c r="AL15" s="75"/>
      <c r="AM15" s="75"/>
      <c r="AN15" s="75"/>
      <c r="AO15" s="75" t="s">
        <v>
47</v>
      </c>
      <c r="AP15" s="75"/>
      <c r="AQ15" s="75"/>
      <c r="AR15" s="75"/>
      <c r="AS15" s="75"/>
      <c r="AT15" s="75"/>
      <c r="AU15" s="75"/>
      <c r="AV15" s="75" t="s">
        <v>
48</v>
      </c>
      <c r="AW15" s="75"/>
      <c r="AX15" s="75"/>
      <c r="AY15" s="75"/>
      <c r="AZ15" s="75"/>
      <c r="BA15" s="75"/>
      <c r="BB15" s="75"/>
      <c r="BC15" s="76" t="s">
        <v>
49</v>
      </c>
      <c r="BD15" s="76"/>
      <c r="BE15" s="76"/>
      <c r="BF15" s="71"/>
      <c r="BG15" s="71"/>
      <c r="BH15" s="64"/>
      <c r="BI15" s="64"/>
      <c r="BJ15" s="64"/>
      <c r="BK15" s="64"/>
      <c r="BL15" s="64"/>
      <c r="BM15" s="64"/>
      <c r="BN15" s="64"/>
    </row>
    <row r="16" customFormat="false" ht="20.25" hidden="false" customHeight="true" outlineLevel="0" collapsed="false">
      <c r="A16" s="0"/>
      <c r="B16" s="62"/>
      <c r="C16" s="63"/>
      <c r="D16" s="64"/>
      <c r="E16" s="64"/>
      <c r="F16" s="64"/>
      <c r="G16" s="65"/>
      <c r="H16" s="65"/>
      <c r="I16" s="72"/>
      <c r="J16" s="73"/>
      <c r="K16" s="72"/>
      <c r="L16" s="73"/>
      <c r="M16" s="68"/>
      <c r="N16" s="68"/>
      <c r="O16" s="68"/>
      <c r="P16" s="68"/>
      <c r="Q16" s="68"/>
      <c r="R16" s="68"/>
      <c r="S16" s="68"/>
      <c r="T16" s="68"/>
      <c r="U16" s="68"/>
      <c r="V16" s="69"/>
      <c r="W16" s="69"/>
      <c r="X16" s="69"/>
      <c r="Y16" s="69"/>
      <c r="Z16" s="69"/>
      <c r="AA16" s="77" t="n">
        <v>
1</v>
      </c>
      <c r="AB16" s="78" t="n">
        <v>
2</v>
      </c>
      <c r="AC16" s="78" t="n">
        <v>
3</v>
      </c>
      <c r="AD16" s="78" t="n">
        <v>
4</v>
      </c>
      <c r="AE16" s="78" t="n">
        <v>
5</v>
      </c>
      <c r="AF16" s="78" t="n">
        <v>
6</v>
      </c>
      <c r="AG16" s="79" t="n">
        <v>
7</v>
      </c>
      <c r="AH16" s="80" t="n">
        <v>
8</v>
      </c>
      <c r="AI16" s="78" t="n">
        <v>
9</v>
      </c>
      <c r="AJ16" s="78" t="n">
        <v>
10</v>
      </c>
      <c r="AK16" s="78" t="n">
        <v>
11</v>
      </c>
      <c r="AL16" s="78" t="n">
        <v>
12</v>
      </c>
      <c r="AM16" s="78" t="n">
        <v>
13</v>
      </c>
      <c r="AN16" s="79" t="n">
        <v>
14</v>
      </c>
      <c r="AO16" s="77" t="n">
        <v>
15</v>
      </c>
      <c r="AP16" s="78" t="n">
        <v>
16</v>
      </c>
      <c r="AQ16" s="78" t="n">
        <v>
17</v>
      </c>
      <c r="AR16" s="78" t="n">
        <v>
18</v>
      </c>
      <c r="AS16" s="78" t="n">
        <v>
19</v>
      </c>
      <c r="AT16" s="78" t="n">
        <v>
20</v>
      </c>
      <c r="AU16" s="79" t="n">
        <v>
21</v>
      </c>
      <c r="AV16" s="80" t="n">
        <v>
22</v>
      </c>
      <c r="AW16" s="78" t="n">
        <v>
23</v>
      </c>
      <c r="AX16" s="78" t="n">
        <v>
24</v>
      </c>
      <c r="AY16" s="78" t="n">
        <v>
25</v>
      </c>
      <c r="AZ16" s="78" t="n">
        <v>
26</v>
      </c>
      <c r="BA16" s="78" t="n">
        <v>
27</v>
      </c>
      <c r="BB16" s="79" t="n">
        <v>
28</v>
      </c>
      <c r="BC16" s="81" t="str">
        <f aca="false">
IF($BI$3="実績",IF(DAY(DATE($AJ$2,$AN$2,29))=29,29,""),"")</f>
        <v>
</v>
      </c>
      <c r="BD16" s="82" t="str">
        <f aca="false">
IF($BI$3="実績",IF(DAY(DATE($AJ$2,$AN$2,30))=30,30,""),"")</f>
        <v>
</v>
      </c>
      <c r="BE16" s="83" t="str">
        <f aca="false">
IF($BI$3="実績",IF(DAY(DATE($AJ$2,$AN$2,31))=31,31,""),"")</f>
        <v>
</v>
      </c>
      <c r="BF16" s="71"/>
      <c r="BG16" s="71"/>
      <c r="BH16" s="64"/>
      <c r="BI16" s="64"/>
      <c r="BJ16" s="64"/>
      <c r="BK16" s="64"/>
      <c r="BL16" s="64"/>
      <c r="BM16" s="64"/>
      <c r="BN16" s="64"/>
    </row>
    <row r="17" customFormat="false" ht="20.25" hidden="true" customHeight="true" outlineLevel="0" collapsed="false">
      <c r="A17" s="0"/>
      <c r="B17" s="62"/>
      <c r="C17" s="63"/>
      <c r="D17" s="64"/>
      <c r="E17" s="64"/>
      <c r="F17" s="64"/>
      <c r="G17" s="65"/>
      <c r="H17" s="65"/>
      <c r="I17" s="72"/>
      <c r="J17" s="73"/>
      <c r="K17" s="72"/>
      <c r="L17" s="73"/>
      <c r="M17" s="68"/>
      <c r="N17" s="68"/>
      <c r="O17" s="68"/>
      <c r="P17" s="68"/>
      <c r="Q17" s="68"/>
      <c r="R17" s="68"/>
      <c r="S17" s="68"/>
      <c r="T17" s="68"/>
      <c r="U17" s="68"/>
      <c r="V17" s="69"/>
      <c r="W17" s="69"/>
      <c r="X17" s="69"/>
      <c r="Y17" s="69"/>
      <c r="Z17" s="69"/>
      <c r="AA17" s="77" t="n">
        <f aca="false">
WEEKDAY(DATE($AJ$2,$AN$2,1))</f>
        <v>
4</v>
      </c>
      <c r="AB17" s="78" t="n">
        <f aca="false">
WEEKDAY(DATE($AJ$2,$AN$2,2))</f>
        <v>
5</v>
      </c>
      <c r="AC17" s="78" t="n">
        <f aca="false">
WEEKDAY(DATE($AJ$2,$AN$2,3))</f>
        <v>
6</v>
      </c>
      <c r="AD17" s="78" t="n">
        <f aca="false">
WEEKDAY(DATE($AJ$2,$AN$2,4))</f>
        <v>
7</v>
      </c>
      <c r="AE17" s="78" t="n">
        <f aca="false">
WEEKDAY(DATE($AJ$2,$AN$2,5))</f>
        <v>
1</v>
      </c>
      <c r="AF17" s="78" t="n">
        <f aca="false">
WEEKDAY(DATE($AJ$2,$AN$2,6))</f>
        <v>
2</v>
      </c>
      <c r="AG17" s="79" t="n">
        <f aca="false">
WEEKDAY(DATE($AJ$2,$AN$2,7))</f>
        <v>
3</v>
      </c>
      <c r="AH17" s="80" t="n">
        <f aca="false">
WEEKDAY(DATE($AJ$2,$AN$2,8))</f>
        <v>
4</v>
      </c>
      <c r="AI17" s="78" t="n">
        <f aca="false">
WEEKDAY(DATE($AJ$2,$AN$2,9))</f>
        <v>
5</v>
      </c>
      <c r="AJ17" s="78" t="n">
        <f aca="false">
WEEKDAY(DATE($AJ$2,$AN$2,10))</f>
        <v>
6</v>
      </c>
      <c r="AK17" s="78" t="n">
        <f aca="false">
WEEKDAY(DATE($AJ$2,$AN$2,11))</f>
        <v>
7</v>
      </c>
      <c r="AL17" s="78" t="n">
        <f aca="false">
WEEKDAY(DATE($AJ$2,$AN$2,12))</f>
        <v>
1</v>
      </c>
      <c r="AM17" s="78" t="n">
        <f aca="false">
WEEKDAY(DATE($AJ$2,$AN$2,13))</f>
        <v>
2</v>
      </c>
      <c r="AN17" s="79" t="n">
        <f aca="false">
WEEKDAY(DATE($AJ$2,$AN$2,14))</f>
        <v>
3</v>
      </c>
      <c r="AO17" s="80" t="n">
        <f aca="false">
WEEKDAY(DATE($AJ$2,$AN$2,15))</f>
        <v>
4</v>
      </c>
      <c r="AP17" s="78" t="n">
        <f aca="false">
WEEKDAY(DATE($AJ$2,$AN$2,16))</f>
        <v>
5</v>
      </c>
      <c r="AQ17" s="78" t="n">
        <f aca="false">
WEEKDAY(DATE($AJ$2,$AN$2,17))</f>
        <v>
6</v>
      </c>
      <c r="AR17" s="78" t="n">
        <f aca="false">
WEEKDAY(DATE($AJ$2,$AN$2,18))</f>
        <v>
7</v>
      </c>
      <c r="AS17" s="78" t="n">
        <f aca="false">
WEEKDAY(DATE($AJ$2,$AN$2,19))</f>
        <v>
1</v>
      </c>
      <c r="AT17" s="78" t="n">
        <f aca="false">
WEEKDAY(DATE($AJ$2,$AN$2,20))</f>
        <v>
2</v>
      </c>
      <c r="AU17" s="79" t="n">
        <f aca="false">
WEEKDAY(DATE($AJ$2,$AN$2,21))</f>
        <v>
3</v>
      </c>
      <c r="AV17" s="80" t="n">
        <f aca="false">
WEEKDAY(DATE($AJ$2,$AN$2,22))</f>
        <v>
4</v>
      </c>
      <c r="AW17" s="78" t="n">
        <f aca="false">
WEEKDAY(DATE($AJ$2,$AN$2,23))</f>
        <v>
5</v>
      </c>
      <c r="AX17" s="78" t="n">
        <f aca="false">
WEEKDAY(DATE($AJ$2,$AN$2,24))</f>
        <v>
6</v>
      </c>
      <c r="AY17" s="78" t="n">
        <f aca="false">
WEEKDAY(DATE($AJ$2,$AN$2,25))</f>
        <v>
7</v>
      </c>
      <c r="AZ17" s="78" t="n">
        <f aca="false">
WEEKDAY(DATE($AJ$2,$AN$2,26))</f>
        <v>
1</v>
      </c>
      <c r="BA17" s="78" t="n">
        <f aca="false">
WEEKDAY(DATE($AJ$2,$AN$2,27))</f>
        <v>
2</v>
      </c>
      <c r="BB17" s="79" t="n">
        <f aca="false">
WEEKDAY(DATE($AJ$2,$AN$2,28))</f>
        <v>
3</v>
      </c>
      <c r="BC17" s="80" t="n">
        <f aca="false">
IF(BC16=29,WEEKDAY(DATE($AJ$2,$AN$2,29)),0)</f>
        <v>
0</v>
      </c>
      <c r="BD17" s="78" t="n">
        <f aca="false">
IF(BD16=30,WEEKDAY(DATE($AJ$2,$AN$2,30)),0)</f>
        <v>
0</v>
      </c>
      <c r="BE17" s="79" t="n">
        <f aca="false">
IF(BE16=31,WEEKDAY(DATE($AJ$2,$AN$2,31)),0)</f>
        <v>
0</v>
      </c>
      <c r="BF17" s="71"/>
      <c r="BG17" s="71"/>
      <c r="BH17" s="64"/>
      <c r="BI17" s="64"/>
      <c r="BJ17" s="64"/>
      <c r="BK17" s="64"/>
      <c r="BL17" s="64"/>
      <c r="BM17" s="64"/>
      <c r="BN17" s="64"/>
    </row>
    <row r="18" customFormat="false" ht="20.25" hidden="false" customHeight="true" outlineLevel="0" collapsed="false">
      <c r="A18" s="0"/>
      <c r="B18" s="62"/>
      <c r="C18" s="63"/>
      <c r="D18" s="64"/>
      <c r="E18" s="64"/>
      <c r="F18" s="64"/>
      <c r="G18" s="65"/>
      <c r="H18" s="65"/>
      <c r="I18" s="84"/>
      <c r="J18" s="85"/>
      <c r="K18" s="84"/>
      <c r="L18" s="85"/>
      <c r="M18" s="68"/>
      <c r="N18" s="68"/>
      <c r="O18" s="68"/>
      <c r="P18" s="68"/>
      <c r="Q18" s="68"/>
      <c r="R18" s="68"/>
      <c r="S18" s="68"/>
      <c r="T18" s="68"/>
      <c r="U18" s="68"/>
      <c r="V18" s="69"/>
      <c r="W18" s="69"/>
      <c r="X18" s="69"/>
      <c r="Y18" s="69"/>
      <c r="Z18" s="69"/>
      <c r="AA18" s="86" t="str">
        <f aca="false">
IF(AA17=1,"日",IF(AA17=2,"月",IF(AA17=3,"火",IF(AA17=4,"水",IF(AA17=5,"木",IF(AA17=6,"金","土"))))))</f>
        <v>
水</v>
      </c>
      <c r="AB18" s="87" t="str">
        <f aca="false">
IF(AB17=1,"日",IF(AB17=2,"月",IF(AB17=3,"火",IF(AB17=4,"水",IF(AB17=5,"木",IF(AB17=6,"金","土"))))))</f>
        <v>
木</v>
      </c>
      <c r="AC18" s="87" t="str">
        <f aca="false">
IF(AC17=1,"日",IF(AC17=2,"月",IF(AC17=3,"火",IF(AC17=4,"水",IF(AC17=5,"木",IF(AC17=6,"金","土"))))))</f>
        <v>
金</v>
      </c>
      <c r="AD18" s="87" t="str">
        <f aca="false">
IF(AD17=1,"日",IF(AD17=2,"月",IF(AD17=3,"火",IF(AD17=4,"水",IF(AD17=5,"木",IF(AD17=6,"金","土"))))))</f>
        <v>
土</v>
      </c>
      <c r="AE18" s="87" t="str">
        <f aca="false">
IF(AE17=1,"日",IF(AE17=2,"月",IF(AE17=3,"火",IF(AE17=4,"水",IF(AE17=5,"木",IF(AE17=6,"金","土"))))))</f>
        <v>
日</v>
      </c>
      <c r="AF18" s="87" t="str">
        <f aca="false">
IF(AF17=1,"日",IF(AF17=2,"月",IF(AF17=3,"火",IF(AF17=4,"水",IF(AF17=5,"木",IF(AF17=6,"金","土"))))))</f>
        <v>
月</v>
      </c>
      <c r="AG18" s="88" t="str">
        <f aca="false">
IF(AG17=1,"日",IF(AG17=2,"月",IF(AG17=3,"火",IF(AG17=4,"水",IF(AG17=5,"木",IF(AG17=6,"金","土"))))))</f>
        <v>
火</v>
      </c>
      <c r="AH18" s="89" t="str">
        <f aca="false">
IF(AH17=1,"日",IF(AH17=2,"月",IF(AH17=3,"火",IF(AH17=4,"水",IF(AH17=5,"木",IF(AH17=6,"金","土"))))))</f>
        <v>
水</v>
      </c>
      <c r="AI18" s="87" t="str">
        <f aca="false">
IF(AI17=1,"日",IF(AI17=2,"月",IF(AI17=3,"火",IF(AI17=4,"水",IF(AI17=5,"木",IF(AI17=6,"金","土"))))))</f>
        <v>
木</v>
      </c>
      <c r="AJ18" s="87" t="str">
        <f aca="false">
IF(AJ17=1,"日",IF(AJ17=2,"月",IF(AJ17=3,"火",IF(AJ17=4,"水",IF(AJ17=5,"木",IF(AJ17=6,"金","土"))))))</f>
        <v>
金</v>
      </c>
      <c r="AK18" s="87" t="str">
        <f aca="false">
IF(AK17=1,"日",IF(AK17=2,"月",IF(AK17=3,"火",IF(AK17=4,"水",IF(AK17=5,"木",IF(AK17=6,"金","土"))))))</f>
        <v>
土</v>
      </c>
      <c r="AL18" s="87" t="str">
        <f aca="false">
IF(AL17=1,"日",IF(AL17=2,"月",IF(AL17=3,"火",IF(AL17=4,"水",IF(AL17=5,"木",IF(AL17=6,"金","土"))))))</f>
        <v>
日</v>
      </c>
      <c r="AM18" s="87" t="str">
        <f aca="false">
IF(AM17=1,"日",IF(AM17=2,"月",IF(AM17=3,"火",IF(AM17=4,"水",IF(AM17=5,"木",IF(AM17=6,"金","土"))))))</f>
        <v>
月</v>
      </c>
      <c r="AN18" s="88" t="str">
        <f aca="false">
IF(AN17=1,"日",IF(AN17=2,"月",IF(AN17=3,"火",IF(AN17=4,"水",IF(AN17=5,"木",IF(AN17=6,"金","土"))))))</f>
        <v>
火</v>
      </c>
      <c r="AO18" s="89" t="str">
        <f aca="false">
IF(AO17=1,"日",IF(AO17=2,"月",IF(AO17=3,"火",IF(AO17=4,"水",IF(AO17=5,"木",IF(AO17=6,"金","土"))))))</f>
        <v>
水</v>
      </c>
      <c r="AP18" s="87" t="str">
        <f aca="false">
IF(AP17=1,"日",IF(AP17=2,"月",IF(AP17=3,"火",IF(AP17=4,"水",IF(AP17=5,"木",IF(AP17=6,"金","土"))))))</f>
        <v>
木</v>
      </c>
      <c r="AQ18" s="87" t="str">
        <f aca="false">
IF(AQ17=1,"日",IF(AQ17=2,"月",IF(AQ17=3,"火",IF(AQ17=4,"水",IF(AQ17=5,"木",IF(AQ17=6,"金","土"))))))</f>
        <v>
金</v>
      </c>
      <c r="AR18" s="87" t="str">
        <f aca="false">
IF(AR17=1,"日",IF(AR17=2,"月",IF(AR17=3,"火",IF(AR17=4,"水",IF(AR17=5,"木",IF(AR17=6,"金","土"))))))</f>
        <v>
土</v>
      </c>
      <c r="AS18" s="87" t="str">
        <f aca="false">
IF(AS17=1,"日",IF(AS17=2,"月",IF(AS17=3,"火",IF(AS17=4,"水",IF(AS17=5,"木",IF(AS17=6,"金","土"))))))</f>
        <v>
日</v>
      </c>
      <c r="AT18" s="87" t="str">
        <f aca="false">
IF(AT17=1,"日",IF(AT17=2,"月",IF(AT17=3,"火",IF(AT17=4,"水",IF(AT17=5,"木",IF(AT17=6,"金","土"))))))</f>
        <v>
月</v>
      </c>
      <c r="AU18" s="88" t="str">
        <f aca="false">
IF(AU17=1,"日",IF(AU17=2,"月",IF(AU17=3,"火",IF(AU17=4,"水",IF(AU17=5,"木",IF(AU17=6,"金","土"))))))</f>
        <v>
火</v>
      </c>
      <c r="AV18" s="89" t="str">
        <f aca="false">
IF(AV17=1,"日",IF(AV17=2,"月",IF(AV17=3,"火",IF(AV17=4,"水",IF(AV17=5,"木",IF(AV17=6,"金","土"))))))</f>
        <v>
水</v>
      </c>
      <c r="AW18" s="87" t="str">
        <f aca="false">
IF(AW17=1,"日",IF(AW17=2,"月",IF(AW17=3,"火",IF(AW17=4,"水",IF(AW17=5,"木",IF(AW17=6,"金","土"))))))</f>
        <v>
木</v>
      </c>
      <c r="AX18" s="87" t="str">
        <f aca="false">
IF(AX17=1,"日",IF(AX17=2,"月",IF(AX17=3,"火",IF(AX17=4,"水",IF(AX17=5,"木",IF(AX17=6,"金","土"))))))</f>
        <v>
金</v>
      </c>
      <c r="AY18" s="87" t="str">
        <f aca="false">
IF(AY17=1,"日",IF(AY17=2,"月",IF(AY17=3,"火",IF(AY17=4,"水",IF(AY17=5,"木",IF(AY17=6,"金","土"))))))</f>
        <v>
土</v>
      </c>
      <c r="AZ18" s="87" t="str">
        <f aca="false">
IF(AZ17=1,"日",IF(AZ17=2,"月",IF(AZ17=3,"火",IF(AZ17=4,"水",IF(AZ17=5,"木",IF(AZ17=6,"金","土"))))))</f>
        <v>
日</v>
      </c>
      <c r="BA18" s="87" t="str">
        <f aca="false">
IF(BA17=1,"日",IF(BA17=2,"月",IF(BA17=3,"火",IF(BA17=4,"水",IF(BA17=5,"木",IF(BA17=6,"金","土"))))))</f>
        <v>
月</v>
      </c>
      <c r="BB18" s="88" t="str">
        <f aca="false">
IF(BB17=1,"日",IF(BB17=2,"月",IF(BB17=3,"火",IF(BB17=4,"水",IF(BB17=5,"木",IF(BB17=6,"金","土"))))))</f>
        <v>
火</v>
      </c>
      <c r="BC18" s="87" t="str">
        <f aca="false">
IF(BC17=1,"日",IF(BC17=2,"月",IF(BC17=3,"火",IF(BC17=4,"水",IF(BC17=5,"木",IF(BC17=6,"金",IF(BC17=0,"","土")))))))</f>
        <v>
</v>
      </c>
      <c r="BD18" s="87" t="str">
        <f aca="false">
IF(BD17=1,"日",IF(BD17=2,"月",IF(BD17=3,"火",IF(BD17=4,"水",IF(BD17=5,"木",IF(BD17=6,"金",IF(BD17=0,"","土")))))))</f>
        <v>
</v>
      </c>
      <c r="BE18" s="87" t="str">
        <f aca="false">
IF(BE17=1,"日",IF(BE17=2,"月",IF(BE17=3,"火",IF(BE17=4,"水",IF(BE17=5,"木",IF(BE17=6,"金",IF(BE17=0,"","土")))))))</f>
        <v>
</v>
      </c>
      <c r="BF18" s="71"/>
      <c r="BG18" s="71"/>
      <c r="BH18" s="64"/>
      <c r="BI18" s="64"/>
      <c r="BJ18" s="64"/>
      <c r="BK18" s="64"/>
      <c r="BL18" s="64"/>
      <c r="BM18" s="64"/>
      <c r="BN18" s="64"/>
    </row>
    <row r="19" customFormat="false" ht="20.25" hidden="false" customHeight="true" outlineLevel="0" collapsed="false">
      <c r="A19" s="0"/>
      <c r="B19" s="90"/>
      <c r="C19" s="91"/>
      <c r="D19" s="91"/>
      <c r="E19" s="91"/>
      <c r="F19" s="91"/>
      <c r="G19" s="92"/>
      <c r="H19" s="92"/>
      <c r="I19" s="93"/>
      <c r="J19" s="94"/>
      <c r="K19" s="93"/>
      <c r="L19" s="94"/>
      <c r="M19" s="95"/>
      <c r="N19" s="95"/>
      <c r="O19" s="96"/>
      <c r="P19" s="96"/>
      <c r="Q19" s="96"/>
      <c r="R19" s="96"/>
      <c r="S19" s="97" t="s">
        <v>
50</v>
      </c>
      <c r="T19" s="97"/>
      <c r="U19" s="97"/>
      <c r="V19" s="98" t="s">
        <v>
51</v>
      </c>
      <c r="W19" s="99"/>
      <c r="X19" s="99"/>
      <c r="Y19" s="100"/>
      <c r="Z19" s="101"/>
      <c r="AA19" s="92" t="s">
        <v>
52</v>
      </c>
      <c r="AB19" s="96" t="s">
        <v>
52</v>
      </c>
      <c r="AC19" s="96" t="s">
        <v>
52</v>
      </c>
      <c r="AD19" s="102" t="s">
        <v>
53</v>
      </c>
      <c r="AE19" s="102" t="s">
        <v>
53</v>
      </c>
      <c r="AF19" s="96" t="s">
        <v>
52</v>
      </c>
      <c r="AG19" s="103" t="s">
        <v>
52</v>
      </c>
      <c r="AH19" s="92" t="s">
        <v>
52</v>
      </c>
      <c r="AI19" s="96" t="s">
        <v>
52</v>
      </c>
      <c r="AJ19" s="96" t="s">
        <v>
52</v>
      </c>
      <c r="AK19" s="102" t="s">
        <v>
53</v>
      </c>
      <c r="AL19" s="102" t="s">
        <v>
53</v>
      </c>
      <c r="AM19" s="96" t="s">
        <v>
52</v>
      </c>
      <c r="AN19" s="103" t="s">
        <v>
52</v>
      </c>
      <c r="AO19" s="92" t="s">
        <v>
52</v>
      </c>
      <c r="AP19" s="96" t="s">
        <v>
52</v>
      </c>
      <c r="AQ19" s="96" t="s">
        <v>
52</v>
      </c>
      <c r="AR19" s="102" t="s">
        <v>
53</v>
      </c>
      <c r="AS19" s="102" t="s">
        <v>
53</v>
      </c>
      <c r="AT19" s="96" t="s">
        <v>
52</v>
      </c>
      <c r="AU19" s="103" t="s">
        <v>
52</v>
      </c>
      <c r="AV19" s="92" t="s">
        <v>
52</v>
      </c>
      <c r="AW19" s="96" t="s">
        <v>
52</v>
      </c>
      <c r="AX19" s="96" t="s">
        <v>
52</v>
      </c>
      <c r="AY19" s="102" t="s">
        <v>
53</v>
      </c>
      <c r="AZ19" s="102" t="s">
        <v>
53</v>
      </c>
      <c r="BA19" s="96" t="s">
        <v>
52</v>
      </c>
      <c r="BB19" s="103" t="s">
        <v>
52</v>
      </c>
      <c r="BC19" s="92"/>
      <c r="BD19" s="96"/>
      <c r="BE19" s="104"/>
      <c r="BF19" s="105"/>
      <c r="BG19" s="105"/>
      <c r="BH19" s="106"/>
      <c r="BI19" s="106"/>
      <c r="BJ19" s="107"/>
      <c r="BK19" s="107"/>
      <c r="BL19" s="107"/>
      <c r="BM19" s="107"/>
      <c r="BN19" s="107"/>
    </row>
    <row r="20" customFormat="false" ht="20.25" hidden="false" customHeight="true" outlineLevel="0" collapsed="false">
      <c r="A20" s="0"/>
      <c r="B20" s="108" t="n">
        <v>
1</v>
      </c>
      <c r="C20" s="91"/>
      <c r="D20" s="91"/>
      <c r="E20" s="91"/>
      <c r="F20" s="91"/>
      <c r="G20" s="109" t="s">
        <v>
54</v>
      </c>
      <c r="H20" s="109"/>
      <c r="I20" s="110"/>
      <c r="J20" s="111"/>
      <c r="K20" s="110"/>
      <c r="L20" s="111"/>
      <c r="M20" s="112" t="s">
        <v>
55</v>
      </c>
      <c r="N20" s="112"/>
      <c r="O20" s="113" t="s">
        <v>
56</v>
      </c>
      <c r="P20" s="113"/>
      <c r="Q20" s="113"/>
      <c r="R20" s="113"/>
      <c r="S20" s="97"/>
      <c r="T20" s="97"/>
      <c r="U20" s="97"/>
      <c r="V20" s="114" t="s">
        <v>
57</v>
      </c>
      <c r="W20" s="115"/>
      <c r="X20" s="115"/>
      <c r="Y20" s="116"/>
      <c r="Z20" s="117"/>
      <c r="AA20" s="118" t="e">
        <f aca="false">
IF(AA19="","",VLOOKUP(AA19,))</f>
        <v>
#VALUE!</v>
      </c>
      <c r="AB20" s="119" t="e">
        <f aca="false">
IF(AB19="","",VLOOKUP(AB19,))</f>
        <v>
#VALUE!</v>
      </c>
      <c r="AC20" s="119" t="e">
        <f aca="false">
IF(AC19="","",VLOOKUP(AC19,))</f>
        <v>
#VALUE!</v>
      </c>
      <c r="AD20" s="119" t="e">
        <f aca="false">
IF(AD19="","",VLOOKUP(AD19,))</f>
        <v>
#VALUE!</v>
      </c>
      <c r="AE20" s="119" t="e">
        <f aca="false">
IF(AE19="","",VLOOKUP(AE19,))</f>
        <v>
#VALUE!</v>
      </c>
      <c r="AF20" s="119" t="e">
        <f aca="false">
IF(AF19="","",VLOOKUP(AF19,))</f>
        <v>
#VALUE!</v>
      </c>
      <c r="AG20" s="120" t="e">
        <f aca="false">
IF(AG19="","",VLOOKUP(AG19,))</f>
        <v>
#VALUE!</v>
      </c>
      <c r="AH20" s="118" t="e">
        <f aca="false">
IF(AH19="","",VLOOKUP(AH19,))</f>
        <v>
#VALUE!</v>
      </c>
      <c r="AI20" s="119" t="e">
        <f aca="false">
IF(AI19="","",VLOOKUP(AI19,))</f>
        <v>
#VALUE!</v>
      </c>
      <c r="AJ20" s="119" t="e">
        <f aca="false">
IF(AJ19="","",VLOOKUP(AJ19,))</f>
        <v>
#VALUE!</v>
      </c>
      <c r="AK20" s="119" t="e">
        <f aca="false">
IF(AK19="","",VLOOKUP(AK19,))</f>
        <v>
#VALUE!</v>
      </c>
      <c r="AL20" s="119" t="e">
        <f aca="false">
IF(AL19="","",VLOOKUP(AL19,))</f>
        <v>
#VALUE!</v>
      </c>
      <c r="AM20" s="119" t="e">
        <f aca="false">
IF(AM19="","",VLOOKUP(AM19,))</f>
        <v>
#VALUE!</v>
      </c>
      <c r="AN20" s="120" t="e">
        <f aca="false">
IF(AN19="","",VLOOKUP(AN19,))</f>
        <v>
#VALUE!</v>
      </c>
      <c r="AO20" s="118" t="e">
        <f aca="false">
IF(AO19="","",VLOOKUP(AO19,))</f>
        <v>
#VALUE!</v>
      </c>
      <c r="AP20" s="119" t="e">
        <f aca="false">
IF(AP19="","",VLOOKUP(AP19,))</f>
        <v>
#VALUE!</v>
      </c>
      <c r="AQ20" s="119" t="e">
        <f aca="false">
IF(AQ19="","",VLOOKUP(AQ19,))</f>
        <v>
#VALUE!</v>
      </c>
      <c r="AR20" s="119" t="e">
        <f aca="false">
IF(AR19="","",VLOOKUP(AR19,))</f>
        <v>
#VALUE!</v>
      </c>
      <c r="AS20" s="119" t="e">
        <f aca="false">
IF(AS19="","",VLOOKUP(AS19,))</f>
        <v>
#VALUE!</v>
      </c>
      <c r="AT20" s="119" t="e">
        <f aca="false">
IF(AT19="","",VLOOKUP(AT19,))</f>
        <v>
#VALUE!</v>
      </c>
      <c r="AU20" s="120" t="e">
        <f aca="false">
IF(AU19="","",VLOOKUP(AU19,))</f>
        <v>
#VALUE!</v>
      </c>
      <c r="AV20" s="118" t="e">
        <f aca="false">
IF(AV19="","",VLOOKUP(AV19,))</f>
        <v>
#VALUE!</v>
      </c>
      <c r="AW20" s="119" t="e">
        <f aca="false">
IF(AW19="","",VLOOKUP(AW19,))</f>
        <v>
#VALUE!</v>
      </c>
      <c r="AX20" s="119" t="e">
        <f aca="false">
IF(AX19="","",VLOOKUP(AX19,))</f>
        <v>
#VALUE!</v>
      </c>
      <c r="AY20" s="119" t="e">
        <f aca="false">
IF(AY19="","",VLOOKUP(AY19,))</f>
        <v>
#VALUE!</v>
      </c>
      <c r="AZ20" s="119" t="e">
        <f aca="false">
IF(AZ19="","",VLOOKUP(AZ19,))</f>
        <v>
#VALUE!</v>
      </c>
      <c r="BA20" s="119" t="e">
        <f aca="false">
IF(BA19="","",VLOOKUP(BA19,))</f>
        <v>
#VALUE!</v>
      </c>
      <c r="BB20" s="120" t="e">
        <f aca="false">
IF(BB19="","",VLOOKUP(BB19,))</f>
        <v>
#VALUE!</v>
      </c>
      <c r="BC20" s="118" t="str">
        <f aca="false">
IF(BC19="","",VLOOKUP(BC19,))</f>
        <v>
</v>
      </c>
      <c r="BD20" s="119" t="str">
        <f aca="false">
IF(BD19="","",VLOOKUP(BD19,))</f>
        <v>
</v>
      </c>
      <c r="BE20" s="121" t="str">
        <f aca="false">
IF(BE19="","",VLOOKUP(BE19,))</f>
        <v>
</v>
      </c>
      <c r="BF20" s="122" t="n">
        <f aca="false">
IF($BI$3="計画",SUM(AA20:BB20),IF($BI$3="実績",SUM(AA20:BE20),""))</f>
        <v>
140</v>
      </c>
      <c r="BG20" s="122"/>
      <c r="BH20" s="123" t="n">
        <f aca="false">
IF($BI$3="計画",BF20/4,IF($BI$3="実績",(BF20/($BI$7/7)),""))</f>
        <v>
35</v>
      </c>
      <c r="BI20" s="123"/>
      <c r="BJ20" s="107"/>
      <c r="BK20" s="107"/>
      <c r="BL20" s="107"/>
      <c r="BM20" s="107"/>
      <c r="BN20" s="107"/>
    </row>
    <row r="21" customFormat="false" ht="20.25" hidden="false" customHeight="true" outlineLevel="0" collapsed="false">
      <c r="A21" s="0"/>
      <c r="B21" s="124"/>
      <c r="C21" s="91"/>
      <c r="D21" s="91"/>
      <c r="E21" s="91"/>
      <c r="F21" s="91"/>
      <c r="G21" s="125"/>
      <c r="H21" s="125"/>
      <c r="I21" s="126" t="str">
        <f aca="false">
G20</f>
        <v>
管理者</v>
      </c>
      <c r="J21" s="126"/>
      <c r="K21" s="126" t="str">
        <f aca="false">
M20</f>
        <v>
A</v>
      </c>
      <c r="L21" s="126"/>
      <c r="M21" s="127"/>
      <c r="N21" s="127"/>
      <c r="O21" s="128"/>
      <c r="P21" s="128"/>
      <c r="Q21" s="128"/>
      <c r="R21" s="128"/>
      <c r="S21" s="97"/>
      <c r="T21" s="97"/>
      <c r="U21" s="97"/>
      <c r="V21" s="129" t="s">
        <v>
58</v>
      </c>
      <c r="W21" s="130"/>
      <c r="X21" s="130"/>
      <c r="Y21" s="131"/>
      <c r="Z21" s="132"/>
      <c r="AA21" s="133" t="e">
        <f aca="false">
IF(AA19="","",VLOOKUP(AA19,))</f>
        <v>
#VALUE!</v>
      </c>
      <c r="AB21" s="134" t="e">
        <f aca="false">
IF(AB19="","",VLOOKUP(AB19,))</f>
        <v>
#VALUE!</v>
      </c>
      <c r="AC21" s="134" t="e">
        <f aca="false">
IF(AC19="","",VLOOKUP(AC19,))</f>
        <v>
#VALUE!</v>
      </c>
      <c r="AD21" s="134" t="e">
        <f aca="false">
IF(AD19="","",VLOOKUP(AD19,))</f>
        <v>
#VALUE!</v>
      </c>
      <c r="AE21" s="134" t="e">
        <f aca="false">
IF(AE19="","",VLOOKUP(AE19,))</f>
        <v>
#VALUE!</v>
      </c>
      <c r="AF21" s="134" t="e">
        <f aca="false">
IF(AF19="","",VLOOKUP(AF19,))</f>
        <v>
#VALUE!</v>
      </c>
      <c r="AG21" s="135" t="e">
        <f aca="false">
IF(AG19="","",VLOOKUP(AG19,))</f>
        <v>
#VALUE!</v>
      </c>
      <c r="AH21" s="133" t="e">
        <f aca="false">
IF(AH19="","",VLOOKUP(AH19,))</f>
        <v>
#VALUE!</v>
      </c>
      <c r="AI21" s="134" t="e">
        <f aca="false">
IF(AI19="","",VLOOKUP(AI19,))</f>
        <v>
#VALUE!</v>
      </c>
      <c r="AJ21" s="134" t="e">
        <f aca="false">
IF(AJ19="","",VLOOKUP(AJ19,))</f>
        <v>
#VALUE!</v>
      </c>
      <c r="AK21" s="134" t="e">
        <f aca="false">
IF(AK19="","",VLOOKUP(AK19,))</f>
        <v>
#VALUE!</v>
      </c>
      <c r="AL21" s="134" t="e">
        <f aca="false">
IF(AL19="","",VLOOKUP(AL19,))</f>
        <v>
#VALUE!</v>
      </c>
      <c r="AM21" s="134" t="e">
        <f aca="false">
IF(AM19="","",VLOOKUP(AM19,))</f>
        <v>
#VALUE!</v>
      </c>
      <c r="AN21" s="135" t="e">
        <f aca="false">
IF(AN19="","",VLOOKUP(AN19,))</f>
        <v>
#VALUE!</v>
      </c>
      <c r="AO21" s="133" t="e">
        <f aca="false">
IF(AO19="","",VLOOKUP(AO19,))</f>
        <v>
#VALUE!</v>
      </c>
      <c r="AP21" s="134" t="e">
        <f aca="false">
IF(AP19="","",VLOOKUP(AP19,))</f>
        <v>
#VALUE!</v>
      </c>
      <c r="AQ21" s="134" t="e">
        <f aca="false">
IF(AQ19="","",VLOOKUP(AQ19,))</f>
        <v>
#VALUE!</v>
      </c>
      <c r="AR21" s="134" t="e">
        <f aca="false">
IF(AR19="","",VLOOKUP(AR19,))</f>
        <v>
#VALUE!</v>
      </c>
      <c r="AS21" s="134" t="e">
        <f aca="false">
IF(AS19="","",VLOOKUP(AS19,))</f>
        <v>
#VALUE!</v>
      </c>
      <c r="AT21" s="134" t="e">
        <f aca="false">
IF(AT19="","",VLOOKUP(AT19,))</f>
        <v>
#VALUE!</v>
      </c>
      <c r="AU21" s="135" t="e">
        <f aca="false">
IF(AU19="","",VLOOKUP(AU19,))</f>
        <v>
#VALUE!</v>
      </c>
      <c r="AV21" s="133" t="e">
        <f aca="false">
IF(AV19="","",VLOOKUP(AV19,))</f>
        <v>
#VALUE!</v>
      </c>
      <c r="AW21" s="134" t="e">
        <f aca="false">
IF(AW19="","",VLOOKUP(AW19,))</f>
        <v>
#VALUE!</v>
      </c>
      <c r="AX21" s="134" t="e">
        <f aca="false">
IF(AX19="","",VLOOKUP(AX19,))</f>
        <v>
#VALUE!</v>
      </c>
      <c r="AY21" s="134" t="e">
        <f aca="false">
IF(AY19="","",VLOOKUP(AY19,))</f>
        <v>
#VALUE!</v>
      </c>
      <c r="AZ21" s="134" t="e">
        <f aca="false">
IF(AZ19="","",VLOOKUP(AZ19,))</f>
        <v>
#VALUE!</v>
      </c>
      <c r="BA21" s="134" t="e">
        <f aca="false">
IF(BA19="","",VLOOKUP(BA19,))</f>
        <v>
#VALUE!</v>
      </c>
      <c r="BB21" s="135" t="e">
        <f aca="false">
IF(BB19="","",VLOOKUP(BB19,))</f>
        <v>
#VALUE!</v>
      </c>
      <c r="BC21" s="133" t="str">
        <f aca="false">
IF(BC19="","",VLOOKUP(BC19,))</f>
        <v>
</v>
      </c>
      <c r="BD21" s="134" t="str">
        <f aca="false">
IF(BD19="","",VLOOKUP(BD19,))</f>
        <v>
</v>
      </c>
      <c r="BE21" s="136" t="str">
        <f aca="false">
IF(BE19="","",VLOOKUP(BE19,))</f>
        <v>
</v>
      </c>
      <c r="BF21" s="137" t="n">
        <f aca="false">
IF($BI$3="計画",SUM(AA21:BB21),IF($BI$3="実績",SUM(AA21:BE21),""))</f>
        <v>
20</v>
      </c>
      <c r="BG21" s="137"/>
      <c r="BH21" s="138" t="n">
        <f aca="false">
IF($BI$3="計画",BF21/4,IF($BI$3="実績",(BF21/($BI$7/7)),""))</f>
        <v>
5</v>
      </c>
      <c r="BI21" s="138"/>
      <c r="BJ21" s="107"/>
      <c r="BK21" s="107"/>
      <c r="BL21" s="107"/>
      <c r="BM21" s="107"/>
      <c r="BN21" s="107"/>
    </row>
    <row r="22" customFormat="false" ht="20.25" hidden="false" customHeight="true" outlineLevel="0" collapsed="false">
      <c r="A22" s="0"/>
      <c r="B22" s="139"/>
      <c r="C22" s="140"/>
      <c r="D22" s="140"/>
      <c r="E22" s="140"/>
      <c r="F22" s="140"/>
      <c r="G22" s="141"/>
      <c r="H22" s="141"/>
      <c r="I22" s="142"/>
      <c r="J22" s="143"/>
      <c r="K22" s="142"/>
      <c r="L22" s="143"/>
      <c r="M22" s="144"/>
      <c r="N22" s="144"/>
      <c r="O22" s="145"/>
      <c r="P22" s="145"/>
      <c r="Q22" s="145"/>
      <c r="R22" s="145"/>
      <c r="S22" s="146" t="s">
        <v>
59</v>
      </c>
      <c r="T22" s="146"/>
      <c r="U22" s="146"/>
      <c r="V22" s="147" t="s">
        <v>
51</v>
      </c>
      <c r="W22" s="148"/>
      <c r="X22" s="148"/>
      <c r="Y22" s="149"/>
      <c r="Z22" s="150"/>
      <c r="AA22" s="151" t="s">
        <v>
52</v>
      </c>
      <c r="AB22" s="152" t="s">
        <v>
52</v>
      </c>
      <c r="AC22" s="152" t="s">
        <v>
52</v>
      </c>
      <c r="AD22" s="153" t="s">
        <v>
53</v>
      </c>
      <c r="AE22" s="153" t="s">
        <v>
53</v>
      </c>
      <c r="AF22" s="152" t="s">
        <v>
52</v>
      </c>
      <c r="AG22" s="154" t="s">
        <v>
52</v>
      </c>
      <c r="AH22" s="151" t="s">
        <v>
52</v>
      </c>
      <c r="AI22" s="152" t="s">
        <v>
52</v>
      </c>
      <c r="AJ22" s="152" t="s">
        <v>
52</v>
      </c>
      <c r="AK22" s="153" t="s">
        <v>
53</v>
      </c>
      <c r="AL22" s="153" t="s">
        <v>
53</v>
      </c>
      <c r="AM22" s="152" t="s">
        <v>
52</v>
      </c>
      <c r="AN22" s="154" t="s">
        <v>
52</v>
      </c>
      <c r="AO22" s="151" t="s">
        <v>
52</v>
      </c>
      <c r="AP22" s="152" t="s">
        <v>
52</v>
      </c>
      <c r="AQ22" s="152" t="s">
        <v>
52</v>
      </c>
      <c r="AR22" s="153" t="s">
        <v>
53</v>
      </c>
      <c r="AS22" s="153" t="s">
        <v>
53</v>
      </c>
      <c r="AT22" s="152" t="s">
        <v>
52</v>
      </c>
      <c r="AU22" s="154" t="s">
        <v>
52</v>
      </c>
      <c r="AV22" s="151" t="s">
        <v>
52</v>
      </c>
      <c r="AW22" s="152" t="s">
        <v>
52</v>
      </c>
      <c r="AX22" s="152" t="s">
        <v>
52</v>
      </c>
      <c r="AY22" s="153" t="s">
        <v>
53</v>
      </c>
      <c r="AZ22" s="153" t="s">
        <v>
53</v>
      </c>
      <c r="BA22" s="152" t="s">
        <v>
52</v>
      </c>
      <c r="BB22" s="154" t="s">
        <v>
52</v>
      </c>
      <c r="BC22" s="151"/>
      <c r="BD22" s="152"/>
      <c r="BE22" s="155"/>
      <c r="BF22" s="156"/>
      <c r="BG22" s="156"/>
      <c r="BH22" s="157"/>
      <c r="BI22" s="157"/>
      <c r="BJ22" s="158"/>
      <c r="BK22" s="158"/>
      <c r="BL22" s="158"/>
      <c r="BM22" s="158"/>
      <c r="BN22" s="158"/>
    </row>
    <row r="23" customFormat="false" ht="20.25" hidden="false" customHeight="true" outlineLevel="0" collapsed="false">
      <c r="A23" s="0"/>
      <c r="B23" s="108" t="n">
        <f aca="false">
B20+1</f>
        <v>
2</v>
      </c>
      <c r="C23" s="140"/>
      <c r="D23" s="140"/>
      <c r="E23" s="140"/>
      <c r="F23" s="140"/>
      <c r="G23" s="109" t="s">
        <v>
60</v>
      </c>
      <c r="H23" s="109"/>
      <c r="I23" s="110"/>
      <c r="J23" s="111"/>
      <c r="K23" s="110"/>
      <c r="L23" s="111"/>
      <c r="M23" s="112" t="s">
        <v>
55</v>
      </c>
      <c r="N23" s="112"/>
      <c r="O23" s="113" t="s">
        <v>
61</v>
      </c>
      <c r="P23" s="113"/>
      <c r="Q23" s="113"/>
      <c r="R23" s="113"/>
      <c r="S23" s="146"/>
      <c r="T23" s="146"/>
      <c r="U23" s="146"/>
      <c r="V23" s="114" t="s">
        <v>
57</v>
      </c>
      <c r="W23" s="115"/>
      <c r="X23" s="115"/>
      <c r="Y23" s="116"/>
      <c r="Z23" s="117"/>
      <c r="AA23" s="118" t="e">
        <f aca="false">
IF(AA22="","",VLOOKUP(AA22,))</f>
        <v>
#VALUE!</v>
      </c>
      <c r="AB23" s="119" t="e">
        <f aca="false">
IF(AB22="","",VLOOKUP(AB22,))</f>
        <v>
#VALUE!</v>
      </c>
      <c r="AC23" s="119" t="e">
        <f aca="false">
IF(AC22="","",VLOOKUP(AC22,))</f>
        <v>
#VALUE!</v>
      </c>
      <c r="AD23" s="119" t="e">
        <f aca="false">
IF(AD22="","",VLOOKUP(AD22,))</f>
        <v>
#VALUE!</v>
      </c>
      <c r="AE23" s="119" t="e">
        <f aca="false">
IF(AE22="","",VLOOKUP(AE22,))</f>
        <v>
#VALUE!</v>
      </c>
      <c r="AF23" s="119" t="e">
        <f aca="false">
IF(AF22="","",VLOOKUP(AF22,))</f>
        <v>
#VALUE!</v>
      </c>
      <c r="AG23" s="120" t="e">
        <f aca="false">
IF(AG22="","",VLOOKUP(AG22,))</f>
        <v>
#VALUE!</v>
      </c>
      <c r="AH23" s="118" t="e">
        <f aca="false">
IF(AH22="","",VLOOKUP(AH22,))</f>
        <v>
#VALUE!</v>
      </c>
      <c r="AI23" s="119" t="e">
        <f aca="false">
IF(AI22="","",VLOOKUP(AI22,))</f>
        <v>
#VALUE!</v>
      </c>
      <c r="AJ23" s="119" t="e">
        <f aca="false">
IF(AJ22="","",VLOOKUP(AJ22,))</f>
        <v>
#VALUE!</v>
      </c>
      <c r="AK23" s="119" t="e">
        <f aca="false">
IF(AK22="","",VLOOKUP(AK22,))</f>
        <v>
#VALUE!</v>
      </c>
      <c r="AL23" s="119" t="e">
        <f aca="false">
IF(AL22="","",VLOOKUP(AL22,))</f>
        <v>
#VALUE!</v>
      </c>
      <c r="AM23" s="119" t="e">
        <f aca="false">
IF(AM22="","",VLOOKUP(AM22,))</f>
        <v>
#VALUE!</v>
      </c>
      <c r="AN23" s="120" t="e">
        <f aca="false">
IF(AN22="","",VLOOKUP(AN22,))</f>
        <v>
#VALUE!</v>
      </c>
      <c r="AO23" s="118" t="e">
        <f aca="false">
IF(AO22="","",VLOOKUP(AO22,))</f>
        <v>
#VALUE!</v>
      </c>
      <c r="AP23" s="119" t="e">
        <f aca="false">
IF(AP22="","",VLOOKUP(AP22,))</f>
        <v>
#VALUE!</v>
      </c>
      <c r="AQ23" s="119" t="e">
        <f aca="false">
IF(AQ22="","",VLOOKUP(AQ22,))</f>
        <v>
#VALUE!</v>
      </c>
      <c r="AR23" s="119" t="e">
        <f aca="false">
IF(AR22="","",VLOOKUP(AR22,))</f>
        <v>
#VALUE!</v>
      </c>
      <c r="AS23" s="119" t="e">
        <f aca="false">
IF(AS22="","",VLOOKUP(AS22,))</f>
        <v>
#VALUE!</v>
      </c>
      <c r="AT23" s="119" t="e">
        <f aca="false">
IF(AT22="","",VLOOKUP(AT22,))</f>
        <v>
#VALUE!</v>
      </c>
      <c r="AU23" s="120" t="e">
        <f aca="false">
IF(AU22="","",VLOOKUP(AU22,))</f>
        <v>
#VALUE!</v>
      </c>
      <c r="AV23" s="118" t="e">
        <f aca="false">
IF(AV22="","",VLOOKUP(AV22,))</f>
        <v>
#VALUE!</v>
      </c>
      <c r="AW23" s="119" t="e">
        <f aca="false">
IF(AW22="","",VLOOKUP(AW22,))</f>
        <v>
#VALUE!</v>
      </c>
      <c r="AX23" s="119" t="e">
        <f aca="false">
IF(AX22="","",VLOOKUP(AX22,))</f>
        <v>
#VALUE!</v>
      </c>
      <c r="AY23" s="119" t="e">
        <f aca="false">
IF(AY22="","",VLOOKUP(AY22,))</f>
        <v>
#VALUE!</v>
      </c>
      <c r="AZ23" s="119" t="e">
        <f aca="false">
IF(AZ22="","",VLOOKUP(AZ22,))</f>
        <v>
#VALUE!</v>
      </c>
      <c r="BA23" s="119" t="e">
        <f aca="false">
IF(BA22="","",VLOOKUP(BA22,))</f>
        <v>
#VALUE!</v>
      </c>
      <c r="BB23" s="120" t="e">
        <f aca="false">
IF(BB22="","",VLOOKUP(BB22,))</f>
        <v>
#VALUE!</v>
      </c>
      <c r="BC23" s="118" t="str">
        <f aca="false">
IF(BC22="","",VLOOKUP(BC22,))</f>
        <v>
</v>
      </c>
      <c r="BD23" s="119" t="str">
        <f aca="false">
IF(BD22="","",VLOOKUP(BD22,))</f>
        <v>
</v>
      </c>
      <c r="BE23" s="121" t="str">
        <f aca="false">
IF(BE22="","",VLOOKUP(BE22,))</f>
        <v>
</v>
      </c>
      <c r="BF23" s="122" t="n">
        <f aca="false">
IF($BI$3="計画",SUM(AA23:BB23),IF($BI$3="実績",SUM(AA23:BE23),""))</f>
        <v>
140</v>
      </c>
      <c r="BG23" s="122"/>
      <c r="BH23" s="123" t="n">
        <f aca="false">
IF($BI$3="計画",BF23/4,IF($BI$3="実績",(BF23/($BI$7/7)),""))</f>
        <v>
35</v>
      </c>
      <c r="BI23" s="123"/>
      <c r="BJ23" s="158"/>
      <c r="BK23" s="158"/>
      <c r="BL23" s="158"/>
      <c r="BM23" s="158"/>
      <c r="BN23" s="158"/>
    </row>
    <row r="24" customFormat="false" ht="20.25" hidden="false" customHeight="true" outlineLevel="0" collapsed="false">
      <c r="A24" s="0"/>
      <c r="B24" s="124"/>
      <c r="C24" s="140"/>
      <c r="D24" s="140"/>
      <c r="E24" s="140"/>
      <c r="F24" s="140"/>
      <c r="G24" s="125"/>
      <c r="H24" s="125"/>
      <c r="I24" s="126" t="str">
        <f aca="false">
G23</f>
        <v>
生活相談員</v>
      </c>
      <c r="J24" s="126"/>
      <c r="K24" s="126" t="str">
        <f aca="false">
M23</f>
        <v>
A</v>
      </c>
      <c r="L24" s="126"/>
      <c r="M24" s="127"/>
      <c r="N24" s="127"/>
      <c r="O24" s="128"/>
      <c r="P24" s="128"/>
      <c r="Q24" s="128"/>
      <c r="R24" s="128"/>
      <c r="S24" s="146"/>
      <c r="T24" s="146"/>
      <c r="U24" s="146"/>
      <c r="V24" s="129" t="s">
        <v>
58</v>
      </c>
      <c r="W24" s="130"/>
      <c r="X24" s="130"/>
      <c r="Y24" s="131"/>
      <c r="Z24" s="132"/>
      <c r="AA24" s="133" t="e">
        <f aca="false">
IF(AA22="","",VLOOKUP(AA22,))</f>
        <v>
#VALUE!</v>
      </c>
      <c r="AB24" s="134" t="e">
        <f aca="false">
IF(AB22="","",VLOOKUP(AB22,))</f>
        <v>
#VALUE!</v>
      </c>
      <c r="AC24" s="134" t="e">
        <f aca="false">
IF(AC22="","",VLOOKUP(AC22,))</f>
        <v>
#VALUE!</v>
      </c>
      <c r="AD24" s="134" t="e">
        <f aca="false">
IF(AD22="","",VLOOKUP(AD22,))</f>
        <v>
#VALUE!</v>
      </c>
      <c r="AE24" s="134" t="e">
        <f aca="false">
IF(AE22="","",VLOOKUP(AE22,))</f>
        <v>
#VALUE!</v>
      </c>
      <c r="AF24" s="134" t="e">
        <f aca="false">
IF(AF22="","",VLOOKUP(AF22,))</f>
        <v>
#VALUE!</v>
      </c>
      <c r="AG24" s="135" t="e">
        <f aca="false">
IF(AG22="","",VLOOKUP(AG22,))</f>
        <v>
#VALUE!</v>
      </c>
      <c r="AH24" s="133" t="e">
        <f aca="false">
IF(AH22="","",VLOOKUP(AH22,))</f>
        <v>
#VALUE!</v>
      </c>
      <c r="AI24" s="134" t="e">
        <f aca="false">
IF(AI22="","",VLOOKUP(AI22,))</f>
        <v>
#VALUE!</v>
      </c>
      <c r="AJ24" s="134" t="e">
        <f aca="false">
IF(AJ22="","",VLOOKUP(AJ22,))</f>
        <v>
#VALUE!</v>
      </c>
      <c r="AK24" s="134" t="e">
        <f aca="false">
IF(AK22="","",VLOOKUP(AK22,))</f>
        <v>
#VALUE!</v>
      </c>
      <c r="AL24" s="134" t="e">
        <f aca="false">
IF(AL22="","",VLOOKUP(AL22,))</f>
        <v>
#VALUE!</v>
      </c>
      <c r="AM24" s="134" t="e">
        <f aca="false">
IF(AM22="","",VLOOKUP(AM22,))</f>
        <v>
#VALUE!</v>
      </c>
      <c r="AN24" s="135" t="e">
        <f aca="false">
IF(AN22="","",VLOOKUP(AN22,))</f>
        <v>
#VALUE!</v>
      </c>
      <c r="AO24" s="133" t="e">
        <f aca="false">
IF(AO22="","",VLOOKUP(AO22,))</f>
        <v>
#VALUE!</v>
      </c>
      <c r="AP24" s="134" t="e">
        <f aca="false">
IF(AP22="","",VLOOKUP(AP22,))</f>
        <v>
#VALUE!</v>
      </c>
      <c r="AQ24" s="134" t="e">
        <f aca="false">
IF(AQ22="","",VLOOKUP(AQ22,))</f>
        <v>
#VALUE!</v>
      </c>
      <c r="AR24" s="134" t="e">
        <f aca="false">
IF(AR22="","",VLOOKUP(AR22,))</f>
        <v>
#VALUE!</v>
      </c>
      <c r="AS24" s="134" t="e">
        <f aca="false">
IF(AS22="","",VLOOKUP(AS22,))</f>
        <v>
#VALUE!</v>
      </c>
      <c r="AT24" s="134" t="e">
        <f aca="false">
IF(AT22="","",VLOOKUP(AT22,))</f>
        <v>
#VALUE!</v>
      </c>
      <c r="AU24" s="135" t="e">
        <f aca="false">
IF(AU22="","",VLOOKUP(AU22,))</f>
        <v>
#VALUE!</v>
      </c>
      <c r="AV24" s="133" t="e">
        <f aca="false">
IF(AV22="","",VLOOKUP(AV22,))</f>
        <v>
#VALUE!</v>
      </c>
      <c r="AW24" s="134" t="e">
        <f aca="false">
IF(AW22="","",VLOOKUP(AW22,))</f>
        <v>
#VALUE!</v>
      </c>
      <c r="AX24" s="134" t="e">
        <f aca="false">
IF(AX22="","",VLOOKUP(AX22,))</f>
        <v>
#VALUE!</v>
      </c>
      <c r="AY24" s="134" t="e">
        <f aca="false">
IF(AY22="","",VLOOKUP(AY22,))</f>
        <v>
#VALUE!</v>
      </c>
      <c r="AZ24" s="134" t="e">
        <f aca="false">
IF(AZ22="","",VLOOKUP(AZ22,))</f>
        <v>
#VALUE!</v>
      </c>
      <c r="BA24" s="134" t="e">
        <f aca="false">
IF(BA22="","",VLOOKUP(BA22,))</f>
        <v>
#VALUE!</v>
      </c>
      <c r="BB24" s="135" t="e">
        <f aca="false">
IF(BB22="","",VLOOKUP(BB22,))</f>
        <v>
#VALUE!</v>
      </c>
      <c r="BC24" s="133" t="str">
        <f aca="false">
IF(BC22="","",VLOOKUP(BC22,))</f>
        <v>
</v>
      </c>
      <c r="BD24" s="134" t="str">
        <f aca="false">
IF(BD22="","",VLOOKUP(BD22,))</f>
        <v>
</v>
      </c>
      <c r="BE24" s="136" t="str">
        <f aca="false">
IF(BE22="","",VLOOKUP(BE22,))</f>
        <v>
</v>
      </c>
      <c r="BF24" s="137" t="n">
        <f aca="false">
IF($BI$3="計画",SUM(AA24:BB24),IF($BI$3="実績",SUM(AA24:BE24),""))</f>
        <v>
20</v>
      </c>
      <c r="BG24" s="137"/>
      <c r="BH24" s="138" t="n">
        <f aca="false">
IF($BI$3="計画",BF24/4,IF($BI$3="実績",(BF24/($BI$7/7)),""))</f>
        <v>
5</v>
      </c>
      <c r="BI24" s="138"/>
      <c r="BJ24" s="158"/>
      <c r="BK24" s="158"/>
      <c r="BL24" s="158"/>
      <c r="BM24" s="158"/>
      <c r="BN24" s="158"/>
    </row>
    <row r="25" customFormat="false" ht="20.25" hidden="false" customHeight="true" outlineLevel="0" collapsed="false">
      <c r="A25" s="0"/>
      <c r="B25" s="139"/>
      <c r="C25" s="140"/>
      <c r="D25" s="140"/>
      <c r="E25" s="140"/>
      <c r="F25" s="140"/>
      <c r="G25" s="159"/>
      <c r="H25" s="159"/>
      <c r="I25" s="110"/>
      <c r="J25" s="111"/>
      <c r="K25" s="110"/>
      <c r="L25" s="111"/>
      <c r="M25" s="144"/>
      <c r="N25" s="144"/>
      <c r="O25" s="160"/>
      <c r="P25" s="160"/>
      <c r="Q25" s="160"/>
      <c r="R25" s="160"/>
      <c r="S25" s="146" t="s">
        <v>
62</v>
      </c>
      <c r="T25" s="146"/>
      <c r="U25" s="146"/>
      <c r="V25" s="147" t="s">
        <v>
51</v>
      </c>
      <c r="W25" s="148"/>
      <c r="X25" s="148"/>
      <c r="Y25" s="149"/>
      <c r="Z25" s="150"/>
      <c r="AA25" s="151" t="s">
        <v>
52</v>
      </c>
      <c r="AB25" s="152" t="s">
        <v>
52</v>
      </c>
      <c r="AC25" s="152" t="s">
        <v>
52</v>
      </c>
      <c r="AD25" s="153" t="s">
        <v>
53</v>
      </c>
      <c r="AE25" s="153" t="s">
        <v>
53</v>
      </c>
      <c r="AF25" s="152" t="s">
        <v>
52</v>
      </c>
      <c r="AG25" s="154" t="s">
        <v>
52</v>
      </c>
      <c r="AH25" s="151" t="s">
        <v>
52</v>
      </c>
      <c r="AI25" s="152" t="s">
        <v>
52</v>
      </c>
      <c r="AJ25" s="152" t="s">
        <v>
52</v>
      </c>
      <c r="AK25" s="153" t="s">
        <v>
53</v>
      </c>
      <c r="AL25" s="153" t="s">
        <v>
53</v>
      </c>
      <c r="AM25" s="152" t="s">
        <v>
52</v>
      </c>
      <c r="AN25" s="154" t="s">
        <v>
52</v>
      </c>
      <c r="AO25" s="151" t="s">
        <v>
52</v>
      </c>
      <c r="AP25" s="152" t="s">
        <v>
52</v>
      </c>
      <c r="AQ25" s="152" t="s">
        <v>
52</v>
      </c>
      <c r="AR25" s="153" t="s">
        <v>
53</v>
      </c>
      <c r="AS25" s="153" t="s">
        <v>
53</v>
      </c>
      <c r="AT25" s="152" t="s">
        <v>
52</v>
      </c>
      <c r="AU25" s="154" t="s">
        <v>
52</v>
      </c>
      <c r="AV25" s="151" t="s">
        <v>
52</v>
      </c>
      <c r="AW25" s="152" t="s">
        <v>
52</v>
      </c>
      <c r="AX25" s="152" t="s">
        <v>
52</v>
      </c>
      <c r="AY25" s="153" t="s">
        <v>
53</v>
      </c>
      <c r="AZ25" s="153" t="s">
        <v>
53</v>
      </c>
      <c r="BA25" s="152" t="s">
        <v>
52</v>
      </c>
      <c r="BB25" s="154" t="s">
        <v>
52</v>
      </c>
      <c r="BC25" s="151"/>
      <c r="BD25" s="152"/>
      <c r="BE25" s="155"/>
      <c r="BF25" s="156"/>
      <c r="BG25" s="156"/>
      <c r="BH25" s="157"/>
      <c r="BI25" s="157"/>
      <c r="BJ25" s="158"/>
      <c r="BK25" s="158"/>
      <c r="BL25" s="158"/>
      <c r="BM25" s="158"/>
      <c r="BN25" s="158"/>
    </row>
    <row r="26" customFormat="false" ht="20.25" hidden="false" customHeight="true" outlineLevel="0" collapsed="false">
      <c r="A26" s="0"/>
      <c r="B26" s="108" t="n">
        <f aca="false">
B23+1</f>
        <v>
3</v>
      </c>
      <c r="C26" s="140"/>
      <c r="D26" s="140"/>
      <c r="E26" s="140"/>
      <c r="F26" s="140"/>
      <c r="G26" s="109" t="s">
        <v>
63</v>
      </c>
      <c r="H26" s="109"/>
      <c r="I26" s="110"/>
      <c r="J26" s="111"/>
      <c r="K26" s="110"/>
      <c r="L26" s="111"/>
      <c r="M26" s="112" t="s">
        <v>
55</v>
      </c>
      <c r="N26" s="112"/>
      <c r="O26" s="113" t="s">
        <v>
64</v>
      </c>
      <c r="P26" s="113"/>
      <c r="Q26" s="113"/>
      <c r="R26" s="113"/>
      <c r="S26" s="146"/>
      <c r="T26" s="146"/>
      <c r="U26" s="146"/>
      <c r="V26" s="114" t="s">
        <v>
57</v>
      </c>
      <c r="W26" s="115"/>
      <c r="X26" s="115"/>
      <c r="Y26" s="116"/>
      <c r="Z26" s="117"/>
      <c r="AA26" s="118" t="e">
        <f aca="false">
IF(AA25="","",VLOOKUP(AA25,))</f>
        <v>
#VALUE!</v>
      </c>
      <c r="AB26" s="119" t="e">
        <f aca="false">
IF(AB25="","",VLOOKUP(AB25,))</f>
        <v>
#VALUE!</v>
      </c>
      <c r="AC26" s="119" t="e">
        <f aca="false">
IF(AC25="","",VLOOKUP(AC25,))</f>
        <v>
#VALUE!</v>
      </c>
      <c r="AD26" s="119" t="e">
        <f aca="false">
IF(AD25="","",VLOOKUP(AD25,))</f>
        <v>
#VALUE!</v>
      </c>
      <c r="AE26" s="119" t="e">
        <f aca="false">
IF(AE25="","",VLOOKUP(AE25,))</f>
        <v>
#VALUE!</v>
      </c>
      <c r="AF26" s="119" t="e">
        <f aca="false">
IF(AF25="","",VLOOKUP(AF25,))</f>
        <v>
#VALUE!</v>
      </c>
      <c r="AG26" s="120" t="e">
        <f aca="false">
IF(AG25="","",VLOOKUP(AG25,))</f>
        <v>
#VALUE!</v>
      </c>
      <c r="AH26" s="118" t="e">
        <f aca="false">
IF(AH25="","",VLOOKUP(AH25,))</f>
        <v>
#VALUE!</v>
      </c>
      <c r="AI26" s="119" t="e">
        <f aca="false">
IF(AI25="","",VLOOKUP(AI25,))</f>
        <v>
#VALUE!</v>
      </c>
      <c r="AJ26" s="119" t="e">
        <f aca="false">
IF(AJ25="","",VLOOKUP(AJ25,))</f>
        <v>
#VALUE!</v>
      </c>
      <c r="AK26" s="119" t="e">
        <f aca="false">
IF(AK25="","",VLOOKUP(AK25,))</f>
        <v>
#VALUE!</v>
      </c>
      <c r="AL26" s="119" t="e">
        <f aca="false">
IF(AL25="","",VLOOKUP(AL25,))</f>
        <v>
#VALUE!</v>
      </c>
      <c r="AM26" s="119" t="e">
        <f aca="false">
IF(AM25="","",VLOOKUP(AM25,))</f>
        <v>
#VALUE!</v>
      </c>
      <c r="AN26" s="120" t="e">
        <f aca="false">
IF(AN25="","",VLOOKUP(AN25,))</f>
        <v>
#VALUE!</v>
      </c>
      <c r="AO26" s="118" t="e">
        <f aca="false">
IF(AO25="","",VLOOKUP(AO25,))</f>
        <v>
#VALUE!</v>
      </c>
      <c r="AP26" s="119" t="e">
        <f aca="false">
IF(AP25="","",VLOOKUP(AP25,))</f>
        <v>
#VALUE!</v>
      </c>
      <c r="AQ26" s="119" t="e">
        <f aca="false">
IF(AQ25="","",VLOOKUP(AQ25,))</f>
        <v>
#VALUE!</v>
      </c>
      <c r="AR26" s="119" t="e">
        <f aca="false">
IF(AR25="","",VLOOKUP(AR25,))</f>
        <v>
#VALUE!</v>
      </c>
      <c r="AS26" s="119" t="e">
        <f aca="false">
IF(AS25="","",VLOOKUP(AS25,))</f>
        <v>
#VALUE!</v>
      </c>
      <c r="AT26" s="119" t="e">
        <f aca="false">
IF(AT25="","",VLOOKUP(AT25,))</f>
        <v>
#VALUE!</v>
      </c>
      <c r="AU26" s="120" t="e">
        <f aca="false">
IF(AU25="","",VLOOKUP(AU25,))</f>
        <v>
#VALUE!</v>
      </c>
      <c r="AV26" s="118" t="e">
        <f aca="false">
IF(AV25="","",VLOOKUP(AV25,))</f>
        <v>
#VALUE!</v>
      </c>
      <c r="AW26" s="119" t="e">
        <f aca="false">
IF(AW25="","",VLOOKUP(AW25,))</f>
        <v>
#VALUE!</v>
      </c>
      <c r="AX26" s="119" t="e">
        <f aca="false">
IF(AX25="","",VLOOKUP(AX25,))</f>
        <v>
#VALUE!</v>
      </c>
      <c r="AY26" s="119" t="e">
        <f aca="false">
IF(AY25="","",VLOOKUP(AY25,))</f>
        <v>
#VALUE!</v>
      </c>
      <c r="AZ26" s="119" t="e">
        <f aca="false">
IF(AZ25="","",VLOOKUP(AZ25,))</f>
        <v>
#VALUE!</v>
      </c>
      <c r="BA26" s="119" t="e">
        <f aca="false">
IF(BA25="","",VLOOKUP(BA25,))</f>
        <v>
#VALUE!</v>
      </c>
      <c r="BB26" s="120" t="e">
        <f aca="false">
IF(BB25="","",VLOOKUP(BB25,))</f>
        <v>
#VALUE!</v>
      </c>
      <c r="BC26" s="118" t="str">
        <f aca="false">
IF(BC25="","",VLOOKUP(BC25,))</f>
        <v>
</v>
      </c>
      <c r="BD26" s="119" t="str">
        <f aca="false">
IF(BD25="","",VLOOKUP(BD25,))</f>
        <v>
</v>
      </c>
      <c r="BE26" s="121" t="str">
        <f aca="false">
IF(BE25="","",VLOOKUP(BE25,))</f>
        <v>
</v>
      </c>
      <c r="BF26" s="122" t="n">
        <f aca="false">
IF($BI$3="計画",SUM(AA26:BB26),IF($BI$3="実績",SUM(AA26:BE26),""))</f>
        <v>
140</v>
      </c>
      <c r="BG26" s="122"/>
      <c r="BH26" s="123" t="n">
        <f aca="false">
IF($BI$3="計画",BF26/4,IF($BI$3="実績",(BF26/($BI$7/7)),""))</f>
        <v>
35</v>
      </c>
      <c r="BI26" s="123"/>
      <c r="BJ26" s="158"/>
      <c r="BK26" s="158"/>
      <c r="BL26" s="158"/>
      <c r="BM26" s="158"/>
      <c r="BN26" s="158"/>
    </row>
    <row r="27" customFormat="false" ht="20.25" hidden="false" customHeight="true" outlineLevel="0" collapsed="false">
      <c r="A27" s="0"/>
      <c r="B27" s="124"/>
      <c r="C27" s="140"/>
      <c r="D27" s="140"/>
      <c r="E27" s="140"/>
      <c r="F27" s="140"/>
      <c r="G27" s="125"/>
      <c r="H27" s="125"/>
      <c r="I27" s="126" t="str">
        <f aca="false">
G26</f>
        <v>
計画作成担当者</v>
      </c>
      <c r="J27" s="126"/>
      <c r="K27" s="126" t="str">
        <f aca="false">
M26</f>
        <v>
A</v>
      </c>
      <c r="L27" s="126"/>
      <c r="M27" s="127"/>
      <c r="N27" s="127"/>
      <c r="O27" s="128"/>
      <c r="P27" s="128"/>
      <c r="Q27" s="128"/>
      <c r="R27" s="128"/>
      <c r="S27" s="146"/>
      <c r="T27" s="146"/>
      <c r="U27" s="146"/>
      <c r="V27" s="129" t="s">
        <v>
58</v>
      </c>
      <c r="W27" s="161"/>
      <c r="X27" s="161"/>
      <c r="Y27" s="162"/>
      <c r="Z27" s="163"/>
      <c r="AA27" s="133" t="e">
        <f aca="false">
IF(AA25="","",VLOOKUP(AA25,))</f>
        <v>
#VALUE!</v>
      </c>
      <c r="AB27" s="134" t="e">
        <f aca="false">
IF(AB25="","",VLOOKUP(AB25,))</f>
        <v>
#VALUE!</v>
      </c>
      <c r="AC27" s="134" t="e">
        <f aca="false">
IF(AC25="","",VLOOKUP(AC25,))</f>
        <v>
#VALUE!</v>
      </c>
      <c r="AD27" s="134" t="e">
        <f aca="false">
IF(AD25="","",VLOOKUP(AD25,))</f>
        <v>
#VALUE!</v>
      </c>
      <c r="AE27" s="134" t="e">
        <f aca="false">
IF(AE25="","",VLOOKUP(AE25,))</f>
        <v>
#VALUE!</v>
      </c>
      <c r="AF27" s="134" t="e">
        <f aca="false">
IF(AF25="","",VLOOKUP(AF25,))</f>
        <v>
#VALUE!</v>
      </c>
      <c r="AG27" s="135" t="e">
        <f aca="false">
IF(AG25="","",VLOOKUP(AG25,))</f>
        <v>
#VALUE!</v>
      </c>
      <c r="AH27" s="133" t="e">
        <f aca="false">
IF(AH25="","",VLOOKUP(AH25,))</f>
        <v>
#VALUE!</v>
      </c>
      <c r="AI27" s="134" t="e">
        <f aca="false">
IF(AI25="","",VLOOKUP(AI25,))</f>
        <v>
#VALUE!</v>
      </c>
      <c r="AJ27" s="134" t="e">
        <f aca="false">
IF(AJ25="","",VLOOKUP(AJ25,))</f>
        <v>
#VALUE!</v>
      </c>
      <c r="AK27" s="134" t="e">
        <f aca="false">
IF(AK25="","",VLOOKUP(AK25,))</f>
        <v>
#VALUE!</v>
      </c>
      <c r="AL27" s="134" t="e">
        <f aca="false">
IF(AL25="","",VLOOKUP(AL25,))</f>
        <v>
#VALUE!</v>
      </c>
      <c r="AM27" s="134" t="e">
        <f aca="false">
IF(AM25="","",VLOOKUP(AM25,))</f>
        <v>
#VALUE!</v>
      </c>
      <c r="AN27" s="135" t="e">
        <f aca="false">
IF(AN25="","",VLOOKUP(AN25,))</f>
        <v>
#VALUE!</v>
      </c>
      <c r="AO27" s="133" t="e">
        <f aca="false">
IF(AO25="","",VLOOKUP(AO25,))</f>
        <v>
#VALUE!</v>
      </c>
      <c r="AP27" s="134" t="e">
        <f aca="false">
IF(AP25="","",VLOOKUP(AP25,))</f>
        <v>
#VALUE!</v>
      </c>
      <c r="AQ27" s="134" t="e">
        <f aca="false">
IF(AQ25="","",VLOOKUP(AQ25,))</f>
        <v>
#VALUE!</v>
      </c>
      <c r="AR27" s="134" t="e">
        <f aca="false">
IF(AR25="","",VLOOKUP(AR25,))</f>
        <v>
#VALUE!</v>
      </c>
      <c r="AS27" s="134" t="e">
        <f aca="false">
IF(AS25="","",VLOOKUP(AS25,))</f>
        <v>
#VALUE!</v>
      </c>
      <c r="AT27" s="134" t="e">
        <f aca="false">
IF(AT25="","",VLOOKUP(AT25,))</f>
        <v>
#VALUE!</v>
      </c>
      <c r="AU27" s="135" t="e">
        <f aca="false">
IF(AU25="","",VLOOKUP(AU25,))</f>
        <v>
#VALUE!</v>
      </c>
      <c r="AV27" s="133" t="e">
        <f aca="false">
IF(AV25="","",VLOOKUP(AV25,))</f>
        <v>
#VALUE!</v>
      </c>
      <c r="AW27" s="134" t="e">
        <f aca="false">
IF(AW25="","",VLOOKUP(AW25,))</f>
        <v>
#VALUE!</v>
      </c>
      <c r="AX27" s="134" t="e">
        <f aca="false">
IF(AX25="","",VLOOKUP(AX25,))</f>
        <v>
#VALUE!</v>
      </c>
      <c r="AY27" s="134" t="e">
        <f aca="false">
IF(AY25="","",VLOOKUP(AY25,))</f>
        <v>
#VALUE!</v>
      </c>
      <c r="AZ27" s="134" t="e">
        <f aca="false">
IF(AZ25="","",VLOOKUP(AZ25,))</f>
        <v>
#VALUE!</v>
      </c>
      <c r="BA27" s="134" t="e">
        <f aca="false">
IF(BA25="","",VLOOKUP(BA25,))</f>
        <v>
#VALUE!</v>
      </c>
      <c r="BB27" s="135" t="e">
        <f aca="false">
IF(BB25="","",VLOOKUP(BB25,))</f>
        <v>
#VALUE!</v>
      </c>
      <c r="BC27" s="133" t="str">
        <f aca="false">
IF(BC25="","",VLOOKUP(BC25,))</f>
        <v>
</v>
      </c>
      <c r="BD27" s="134" t="str">
        <f aca="false">
IF(BD25="","",VLOOKUP(BD25,))</f>
        <v>
</v>
      </c>
      <c r="BE27" s="136" t="str">
        <f aca="false">
IF(BE25="","",VLOOKUP(BE25,))</f>
        <v>
</v>
      </c>
      <c r="BF27" s="137" t="n">
        <f aca="false">
IF($BI$3="計画",SUM(AA27:BB27),IF($BI$3="実績",SUM(AA27:BE27),""))</f>
        <v>
20</v>
      </c>
      <c r="BG27" s="137"/>
      <c r="BH27" s="138" t="n">
        <f aca="false">
IF($BI$3="計画",BF27/4,IF($BI$3="実績",(BF27/($BI$7/7)),""))</f>
        <v>
5</v>
      </c>
      <c r="BI27" s="138"/>
      <c r="BJ27" s="158"/>
      <c r="BK27" s="158"/>
      <c r="BL27" s="158"/>
      <c r="BM27" s="158"/>
      <c r="BN27" s="158"/>
    </row>
    <row r="28" customFormat="false" ht="20.25" hidden="false" customHeight="true" outlineLevel="0" collapsed="false">
      <c r="A28" s="0"/>
      <c r="B28" s="139"/>
      <c r="C28" s="140"/>
      <c r="D28" s="140"/>
      <c r="E28" s="140"/>
      <c r="F28" s="140"/>
      <c r="G28" s="159"/>
      <c r="H28" s="159"/>
      <c r="I28" s="110"/>
      <c r="J28" s="111"/>
      <c r="K28" s="110"/>
      <c r="L28" s="111"/>
      <c r="M28" s="144"/>
      <c r="N28" s="144"/>
      <c r="O28" s="160"/>
      <c r="P28" s="160"/>
      <c r="Q28" s="160"/>
      <c r="R28" s="160"/>
      <c r="S28" s="146" t="s">
        <v>
65</v>
      </c>
      <c r="T28" s="146"/>
      <c r="U28" s="146"/>
      <c r="V28" s="147" t="s">
        <v>
51</v>
      </c>
      <c r="W28" s="148"/>
      <c r="X28" s="148"/>
      <c r="Y28" s="149"/>
      <c r="Z28" s="150"/>
      <c r="AA28" s="151" t="s">
        <v>
66</v>
      </c>
      <c r="AB28" s="152" t="s">
        <v>
66</v>
      </c>
      <c r="AC28" s="152" t="s">
        <v>
66</v>
      </c>
      <c r="AD28" s="153" t="s">
        <v>
53</v>
      </c>
      <c r="AE28" s="153" t="s">
        <v>
53</v>
      </c>
      <c r="AF28" s="152" t="s">
        <v>
66</v>
      </c>
      <c r="AG28" s="154" t="s">
        <v>
66</v>
      </c>
      <c r="AH28" s="151" t="s">
        <v>
66</v>
      </c>
      <c r="AI28" s="152" t="s">
        <v>
66</v>
      </c>
      <c r="AJ28" s="152" t="s">
        <v>
66</v>
      </c>
      <c r="AK28" s="153" t="s">
        <v>
53</v>
      </c>
      <c r="AL28" s="153" t="s">
        <v>
53</v>
      </c>
      <c r="AM28" s="152" t="s">
        <v>
66</v>
      </c>
      <c r="AN28" s="154" t="s">
        <v>
66</v>
      </c>
      <c r="AO28" s="151" t="s">
        <v>
66</v>
      </c>
      <c r="AP28" s="152" t="s">
        <v>
66</v>
      </c>
      <c r="AQ28" s="152" t="s">
        <v>
66</v>
      </c>
      <c r="AR28" s="153" t="s">
        <v>
53</v>
      </c>
      <c r="AS28" s="153" t="s">
        <v>
53</v>
      </c>
      <c r="AT28" s="152" t="s">
        <v>
66</v>
      </c>
      <c r="AU28" s="154" t="s">
        <v>
66</v>
      </c>
      <c r="AV28" s="151" t="s">
        <v>
66</v>
      </c>
      <c r="AW28" s="152" t="s">
        <v>
66</v>
      </c>
      <c r="AX28" s="152" t="s">
        <v>
66</v>
      </c>
      <c r="AY28" s="153" t="s">
        <v>
53</v>
      </c>
      <c r="AZ28" s="153" t="s">
        <v>
53</v>
      </c>
      <c r="BA28" s="152" t="s">
        <v>
66</v>
      </c>
      <c r="BB28" s="154" t="s">
        <v>
66</v>
      </c>
      <c r="BC28" s="151"/>
      <c r="BD28" s="152"/>
      <c r="BE28" s="155"/>
      <c r="BF28" s="156"/>
      <c r="BG28" s="156"/>
      <c r="BH28" s="157"/>
      <c r="BI28" s="157"/>
      <c r="BJ28" s="164" t="s">
        <v>
67</v>
      </c>
      <c r="BK28" s="164"/>
      <c r="BL28" s="164"/>
      <c r="BM28" s="164"/>
      <c r="BN28" s="164"/>
    </row>
    <row r="29" customFormat="false" ht="20.25" hidden="false" customHeight="true" outlineLevel="0" collapsed="false">
      <c r="A29" s="0"/>
      <c r="B29" s="108" t="n">
        <f aca="false">
B26+1</f>
        <v>
4</v>
      </c>
      <c r="C29" s="140"/>
      <c r="D29" s="140"/>
      <c r="E29" s="140"/>
      <c r="F29" s="140"/>
      <c r="G29" s="109" t="s">
        <v>
68</v>
      </c>
      <c r="H29" s="109"/>
      <c r="I29" s="110"/>
      <c r="J29" s="111"/>
      <c r="K29" s="110"/>
      <c r="L29" s="111"/>
      <c r="M29" s="112" t="s">
        <v>
69</v>
      </c>
      <c r="N29" s="112"/>
      <c r="O29" s="113" t="s">
        <v>
70</v>
      </c>
      <c r="P29" s="113"/>
      <c r="Q29" s="113"/>
      <c r="R29" s="113"/>
      <c r="S29" s="146"/>
      <c r="T29" s="146"/>
      <c r="U29" s="146"/>
      <c r="V29" s="114" t="s">
        <v>
57</v>
      </c>
      <c r="W29" s="115"/>
      <c r="X29" s="115"/>
      <c r="Y29" s="116"/>
      <c r="Z29" s="117"/>
      <c r="AA29" s="118" t="e">
        <f aca="false">
IF(AA28="","",VLOOKUP(AA28,))</f>
        <v>
#VALUE!</v>
      </c>
      <c r="AB29" s="119" t="e">
        <f aca="false">
IF(AB28="","",VLOOKUP(AB28,))</f>
        <v>
#VALUE!</v>
      </c>
      <c r="AC29" s="119" t="e">
        <f aca="false">
IF(AC28="","",VLOOKUP(AC28,))</f>
        <v>
#VALUE!</v>
      </c>
      <c r="AD29" s="119" t="e">
        <f aca="false">
IF(AD28="","",VLOOKUP(AD28,))</f>
        <v>
#VALUE!</v>
      </c>
      <c r="AE29" s="119" t="e">
        <f aca="false">
IF(AE28="","",VLOOKUP(AE28,))</f>
        <v>
#VALUE!</v>
      </c>
      <c r="AF29" s="119" t="e">
        <f aca="false">
IF(AF28="","",VLOOKUP(AF28,))</f>
        <v>
#VALUE!</v>
      </c>
      <c r="AG29" s="120" t="e">
        <f aca="false">
IF(AG28="","",VLOOKUP(AG28,))</f>
        <v>
#VALUE!</v>
      </c>
      <c r="AH29" s="118" t="e">
        <f aca="false">
IF(AH28="","",VLOOKUP(AH28,))</f>
        <v>
#VALUE!</v>
      </c>
      <c r="AI29" s="119" t="e">
        <f aca="false">
IF(AI28="","",VLOOKUP(AI28,))</f>
        <v>
#VALUE!</v>
      </c>
      <c r="AJ29" s="119" t="e">
        <f aca="false">
IF(AJ28="","",VLOOKUP(AJ28,))</f>
        <v>
#VALUE!</v>
      </c>
      <c r="AK29" s="119" t="e">
        <f aca="false">
IF(AK28="","",VLOOKUP(AK28,))</f>
        <v>
#VALUE!</v>
      </c>
      <c r="AL29" s="119" t="e">
        <f aca="false">
IF(AL28="","",VLOOKUP(AL28,))</f>
        <v>
#VALUE!</v>
      </c>
      <c r="AM29" s="119" t="e">
        <f aca="false">
IF(AM28="","",VLOOKUP(AM28,))</f>
        <v>
#VALUE!</v>
      </c>
      <c r="AN29" s="120" t="e">
        <f aca="false">
IF(AN28="","",VLOOKUP(AN28,))</f>
        <v>
#VALUE!</v>
      </c>
      <c r="AO29" s="118" t="e">
        <f aca="false">
IF(AO28="","",VLOOKUP(AO28,))</f>
        <v>
#VALUE!</v>
      </c>
      <c r="AP29" s="119" t="e">
        <f aca="false">
IF(AP28="","",VLOOKUP(AP28,))</f>
        <v>
#VALUE!</v>
      </c>
      <c r="AQ29" s="119" t="e">
        <f aca="false">
IF(AQ28="","",VLOOKUP(AQ28,))</f>
        <v>
#VALUE!</v>
      </c>
      <c r="AR29" s="119" t="e">
        <f aca="false">
IF(AR28="","",VLOOKUP(AR28,))</f>
        <v>
#VALUE!</v>
      </c>
      <c r="AS29" s="119" t="e">
        <f aca="false">
IF(AS28="","",VLOOKUP(AS28,))</f>
        <v>
#VALUE!</v>
      </c>
      <c r="AT29" s="119" t="e">
        <f aca="false">
IF(AT28="","",VLOOKUP(AT28,))</f>
        <v>
#VALUE!</v>
      </c>
      <c r="AU29" s="120" t="e">
        <f aca="false">
IF(AU28="","",VLOOKUP(AU28,))</f>
        <v>
#VALUE!</v>
      </c>
      <c r="AV29" s="118" t="e">
        <f aca="false">
IF(AV28="","",VLOOKUP(AV28,))</f>
        <v>
#VALUE!</v>
      </c>
      <c r="AW29" s="119" t="e">
        <f aca="false">
IF(AW28="","",VLOOKUP(AW28,))</f>
        <v>
#VALUE!</v>
      </c>
      <c r="AX29" s="119" t="e">
        <f aca="false">
IF(AX28="","",VLOOKUP(AX28,))</f>
        <v>
#VALUE!</v>
      </c>
      <c r="AY29" s="119" t="e">
        <f aca="false">
IF(AY28="","",VLOOKUP(AY28,))</f>
        <v>
#VALUE!</v>
      </c>
      <c r="AZ29" s="119" t="e">
        <f aca="false">
IF(AZ28="","",VLOOKUP(AZ28,))</f>
        <v>
#VALUE!</v>
      </c>
      <c r="BA29" s="119" t="e">
        <f aca="false">
IF(BA28="","",VLOOKUP(BA28,))</f>
        <v>
#VALUE!</v>
      </c>
      <c r="BB29" s="120" t="e">
        <f aca="false">
IF(BB28="","",VLOOKUP(BB28,))</f>
        <v>
#VALUE!</v>
      </c>
      <c r="BC29" s="118" t="str">
        <f aca="false">
IF(BC28="","",VLOOKUP(BC28,))</f>
        <v>
</v>
      </c>
      <c r="BD29" s="119" t="str">
        <f aca="false">
IF(BD28="","",VLOOKUP(BD28,))</f>
        <v>
</v>
      </c>
      <c r="BE29" s="121" t="str">
        <f aca="false">
IF(BE28="","",VLOOKUP(BE28,))</f>
        <v>
</v>
      </c>
      <c r="BF29" s="122" t="n">
        <f aca="false">
IF($BI$3="計画",SUM(AA29:BB29),IF($BI$3="実績",SUM(AA29:BE29),""))</f>
        <v>
80</v>
      </c>
      <c r="BG29" s="122"/>
      <c r="BH29" s="123" t="n">
        <f aca="false">
IF($BI$3="計画",BF29/4,IF($BI$3="実績",(BF29/($BI$7/7)),""))</f>
        <v>
20</v>
      </c>
      <c r="BI29" s="123"/>
      <c r="BJ29" s="164"/>
      <c r="BK29" s="164"/>
      <c r="BL29" s="164"/>
      <c r="BM29" s="164"/>
      <c r="BN29" s="164"/>
    </row>
    <row r="30" customFormat="false" ht="20.25" hidden="false" customHeight="true" outlineLevel="0" collapsed="false">
      <c r="A30" s="0"/>
      <c r="B30" s="124"/>
      <c r="C30" s="140"/>
      <c r="D30" s="140"/>
      <c r="E30" s="140"/>
      <c r="F30" s="140"/>
      <c r="G30" s="125"/>
      <c r="H30" s="125"/>
      <c r="I30" s="126" t="str">
        <f aca="false">
G29</f>
        <v>
機能訓練指導員</v>
      </c>
      <c r="J30" s="126"/>
      <c r="K30" s="126" t="str">
        <f aca="false">
M29</f>
        <v>
B</v>
      </c>
      <c r="L30" s="126"/>
      <c r="M30" s="127"/>
      <c r="N30" s="127"/>
      <c r="O30" s="128"/>
      <c r="P30" s="128"/>
      <c r="Q30" s="128"/>
      <c r="R30" s="128"/>
      <c r="S30" s="146"/>
      <c r="T30" s="146"/>
      <c r="U30" s="146"/>
      <c r="V30" s="129" t="s">
        <v>
58</v>
      </c>
      <c r="W30" s="165"/>
      <c r="X30" s="165"/>
      <c r="Y30" s="131"/>
      <c r="Z30" s="132"/>
      <c r="AA30" s="133" t="e">
        <f aca="false">
IF(AA28="","",VLOOKUP(AA28,))</f>
        <v>
#VALUE!</v>
      </c>
      <c r="AB30" s="134" t="e">
        <f aca="false">
IF(AB28="","",VLOOKUP(AB28,))</f>
        <v>
#VALUE!</v>
      </c>
      <c r="AC30" s="134" t="e">
        <f aca="false">
IF(AC28="","",VLOOKUP(AC28,))</f>
        <v>
#VALUE!</v>
      </c>
      <c r="AD30" s="134" t="e">
        <f aca="false">
IF(AD28="","",VLOOKUP(AD28,))</f>
        <v>
#VALUE!</v>
      </c>
      <c r="AE30" s="134" t="e">
        <f aca="false">
IF(AE28="","",VLOOKUP(AE28,))</f>
        <v>
#VALUE!</v>
      </c>
      <c r="AF30" s="134" t="e">
        <f aca="false">
IF(AF28="","",VLOOKUP(AF28,))</f>
        <v>
#VALUE!</v>
      </c>
      <c r="AG30" s="135" t="e">
        <f aca="false">
IF(AG28="","",VLOOKUP(AG28,))</f>
        <v>
#VALUE!</v>
      </c>
      <c r="AH30" s="133" t="e">
        <f aca="false">
IF(AH28="","",VLOOKUP(AH28,))</f>
        <v>
#VALUE!</v>
      </c>
      <c r="AI30" s="134" t="e">
        <f aca="false">
IF(AI28="","",VLOOKUP(AI28,))</f>
        <v>
#VALUE!</v>
      </c>
      <c r="AJ30" s="134" t="e">
        <f aca="false">
IF(AJ28="","",VLOOKUP(AJ28,))</f>
        <v>
#VALUE!</v>
      </c>
      <c r="AK30" s="134" t="e">
        <f aca="false">
IF(AK28="","",VLOOKUP(AK28,))</f>
        <v>
#VALUE!</v>
      </c>
      <c r="AL30" s="134" t="e">
        <f aca="false">
IF(AL28="","",VLOOKUP(AL28,))</f>
        <v>
#VALUE!</v>
      </c>
      <c r="AM30" s="134" t="e">
        <f aca="false">
IF(AM28="","",VLOOKUP(AM28,))</f>
        <v>
#VALUE!</v>
      </c>
      <c r="AN30" s="135" t="e">
        <f aca="false">
IF(AN28="","",VLOOKUP(AN28,))</f>
        <v>
#VALUE!</v>
      </c>
      <c r="AO30" s="133" t="e">
        <f aca="false">
IF(AO28="","",VLOOKUP(AO28,))</f>
        <v>
#VALUE!</v>
      </c>
      <c r="AP30" s="134" t="e">
        <f aca="false">
IF(AP28="","",VLOOKUP(AP28,))</f>
        <v>
#VALUE!</v>
      </c>
      <c r="AQ30" s="134" t="e">
        <f aca="false">
IF(AQ28="","",VLOOKUP(AQ28,))</f>
        <v>
#VALUE!</v>
      </c>
      <c r="AR30" s="134" t="e">
        <f aca="false">
IF(AR28="","",VLOOKUP(AR28,))</f>
        <v>
#VALUE!</v>
      </c>
      <c r="AS30" s="134" t="e">
        <f aca="false">
IF(AS28="","",VLOOKUP(AS28,))</f>
        <v>
#VALUE!</v>
      </c>
      <c r="AT30" s="134" t="e">
        <f aca="false">
IF(AT28="","",VLOOKUP(AT28,))</f>
        <v>
#VALUE!</v>
      </c>
      <c r="AU30" s="135" t="e">
        <f aca="false">
IF(AU28="","",VLOOKUP(AU28,))</f>
        <v>
#VALUE!</v>
      </c>
      <c r="AV30" s="133" t="e">
        <f aca="false">
IF(AV28="","",VLOOKUP(AV28,))</f>
        <v>
#VALUE!</v>
      </c>
      <c r="AW30" s="134" t="e">
        <f aca="false">
IF(AW28="","",VLOOKUP(AW28,))</f>
        <v>
#VALUE!</v>
      </c>
      <c r="AX30" s="134" t="e">
        <f aca="false">
IF(AX28="","",VLOOKUP(AX28,))</f>
        <v>
#VALUE!</v>
      </c>
      <c r="AY30" s="134" t="e">
        <f aca="false">
IF(AY28="","",VLOOKUP(AY28,))</f>
        <v>
#VALUE!</v>
      </c>
      <c r="AZ30" s="134" t="e">
        <f aca="false">
IF(AZ28="","",VLOOKUP(AZ28,))</f>
        <v>
#VALUE!</v>
      </c>
      <c r="BA30" s="134" t="e">
        <f aca="false">
IF(BA28="","",VLOOKUP(BA28,))</f>
        <v>
#VALUE!</v>
      </c>
      <c r="BB30" s="135" t="e">
        <f aca="false">
IF(BB28="","",VLOOKUP(BB28,))</f>
        <v>
#VALUE!</v>
      </c>
      <c r="BC30" s="133" t="str">
        <f aca="false">
IF(BC28="","",VLOOKUP(BC28,))</f>
        <v>
</v>
      </c>
      <c r="BD30" s="134" t="str">
        <f aca="false">
IF(BD28="","",VLOOKUP(BD28,))</f>
        <v>
</v>
      </c>
      <c r="BE30" s="136" t="str">
        <f aca="false">
IF(BE28="","",VLOOKUP(BE28,))</f>
        <v>
</v>
      </c>
      <c r="BF30" s="137" t="n">
        <f aca="false">
IF($BI$3="計画",SUM(AA30:BB30),IF($BI$3="実績",SUM(AA30:BE30),""))</f>
        <v>
0</v>
      </c>
      <c r="BG30" s="137"/>
      <c r="BH30" s="138" t="n">
        <f aca="false">
IF($BI$3="計画",BF30/4,IF($BI$3="実績",(BF30/($BI$7/7)),""))</f>
        <v>
0</v>
      </c>
      <c r="BI30" s="138"/>
      <c r="BJ30" s="164"/>
      <c r="BK30" s="164"/>
      <c r="BL30" s="164"/>
      <c r="BM30" s="164"/>
      <c r="BN30" s="164"/>
    </row>
    <row r="31" customFormat="false" ht="20.25" hidden="false" customHeight="true" outlineLevel="0" collapsed="false">
      <c r="A31" s="0"/>
      <c r="B31" s="139"/>
      <c r="C31" s="140"/>
      <c r="D31" s="140"/>
      <c r="E31" s="140"/>
      <c r="F31" s="140"/>
      <c r="G31" s="159"/>
      <c r="H31" s="159"/>
      <c r="I31" s="110"/>
      <c r="J31" s="111"/>
      <c r="K31" s="110"/>
      <c r="L31" s="111"/>
      <c r="M31" s="144"/>
      <c r="N31" s="144"/>
      <c r="O31" s="160"/>
      <c r="P31" s="160"/>
      <c r="Q31" s="160"/>
      <c r="R31" s="160"/>
      <c r="S31" s="146" t="s">
        <v>
71</v>
      </c>
      <c r="T31" s="146"/>
      <c r="U31" s="146"/>
      <c r="V31" s="147" t="s">
        <v>
51</v>
      </c>
      <c r="W31" s="148"/>
      <c r="X31" s="148"/>
      <c r="Y31" s="149"/>
      <c r="Z31" s="150"/>
      <c r="AA31" s="151" t="s">
        <v>
52</v>
      </c>
      <c r="AB31" s="152" t="s">
        <v>
52</v>
      </c>
      <c r="AC31" s="152" t="s">
        <v>
52</v>
      </c>
      <c r="AD31" s="153" t="s">
        <v>
53</v>
      </c>
      <c r="AE31" s="153" t="s">
        <v>
53</v>
      </c>
      <c r="AF31" s="152" t="s">
        <v>
52</v>
      </c>
      <c r="AG31" s="154" t="s">
        <v>
52</v>
      </c>
      <c r="AH31" s="151" t="s">
        <v>
52</v>
      </c>
      <c r="AI31" s="152" t="s">
        <v>
52</v>
      </c>
      <c r="AJ31" s="152" t="s">
        <v>
52</v>
      </c>
      <c r="AK31" s="153" t="s">
        <v>
53</v>
      </c>
      <c r="AL31" s="153" t="s">
        <v>
53</v>
      </c>
      <c r="AM31" s="152" t="s">
        <v>
52</v>
      </c>
      <c r="AN31" s="154" t="s">
        <v>
52</v>
      </c>
      <c r="AO31" s="151" t="s">
        <v>
52</v>
      </c>
      <c r="AP31" s="152" t="s">
        <v>
52</v>
      </c>
      <c r="AQ31" s="152" t="s">
        <v>
52</v>
      </c>
      <c r="AR31" s="153" t="s">
        <v>
53</v>
      </c>
      <c r="AS31" s="153" t="s">
        <v>
53</v>
      </c>
      <c r="AT31" s="152" t="s">
        <v>
52</v>
      </c>
      <c r="AU31" s="154" t="s">
        <v>
52</v>
      </c>
      <c r="AV31" s="151" t="s">
        <v>
52</v>
      </c>
      <c r="AW31" s="152" t="s">
        <v>
52</v>
      </c>
      <c r="AX31" s="152" t="s">
        <v>
52</v>
      </c>
      <c r="AY31" s="153" t="s">
        <v>
53</v>
      </c>
      <c r="AZ31" s="153" t="s">
        <v>
53</v>
      </c>
      <c r="BA31" s="152" t="s">
        <v>
52</v>
      </c>
      <c r="BB31" s="154" t="s">
        <v>
52</v>
      </c>
      <c r="BC31" s="151"/>
      <c r="BD31" s="152"/>
      <c r="BE31" s="155"/>
      <c r="BF31" s="156"/>
      <c r="BG31" s="156"/>
      <c r="BH31" s="157"/>
      <c r="BI31" s="157"/>
      <c r="BJ31" s="158"/>
      <c r="BK31" s="158"/>
      <c r="BL31" s="158"/>
      <c r="BM31" s="158"/>
      <c r="BN31" s="158"/>
    </row>
    <row r="32" customFormat="false" ht="20.25" hidden="false" customHeight="true" outlineLevel="0" collapsed="false">
      <c r="A32" s="0"/>
      <c r="B32" s="108" t="n">
        <f aca="false">
B29+1</f>
        <v>
5</v>
      </c>
      <c r="C32" s="140"/>
      <c r="D32" s="140"/>
      <c r="E32" s="140"/>
      <c r="F32" s="140"/>
      <c r="G32" s="109" t="s">
        <v>
72</v>
      </c>
      <c r="H32" s="109"/>
      <c r="I32" s="110"/>
      <c r="J32" s="111"/>
      <c r="K32" s="110"/>
      <c r="L32" s="111"/>
      <c r="M32" s="112" t="s">
        <v>
55</v>
      </c>
      <c r="N32" s="112"/>
      <c r="O32" s="113" t="s">
        <v>
70</v>
      </c>
      <c r="P32" s="113"/>
      <c r="Q32" s="113"/>
      <c r="R32" s="113"/>
      <c r="S32" s="146"/>
      <c r="T32" s="146"/>
      <c r="U32" s="146"/>
      <c r="V32" s="114" t="s">
        <v>
57</v>
      </c>
      <c r="W32" s="115"/>
      <c r="X32" s="115"/>
      <c r="Y32" s="116"/>
      <c r="Z32" s="117"/>
      <c r="AA32" s="118" t="e">
        <f aca="false">
IF(AA31="","",VLOOKUP(AA31,))</f>
        <v>
#VALUE!</v>
      </c>
      <c r="AB32" s="119" t="e">
        <f aca="false">
IF(AB31="","",VLOOKUP(AB31,))</f>
        <v>
#VALUE!</v>
      </c>
      <c r="AC32" s="119" t="e">
        <f aca="false">
IF(AC31="","",VLOOKUP(AC31,))</f>
        <v>
#VALUE!</v>
      </c>
      <c r="AD32" s="119" t="e">
        <f aca="false">
IF(AD31="","",VLOOKUP(AD31,))</f>
        <v>
#VALUE!</v>
      </c>
      <c r="AE32" s="119" t="e">
        <f aca="false">
IF(AE31="","",VLOOKUP(AE31,))</f>
        <v>
#VALUE!</v>
      </c>
      <c r="AF32" s="119" t="e">
        <f aca="false">
IF(AF31="","",VLOOKUP(AF31,))</f>
        <v>
#VALUE!</v>
      </c>
      <c r="AG32" s="120" t="e">
        <f aca="false">
IF(AG31="","",VLOOKUP(AG31,))</f>
        <v>
#VALUE!</v>
      </c>
      <c r="AH32" s="118" t="e">
        <f aca="false">
IF(AH31="","",VLOOKUP(AH31,))</f>
        <v>
#VALUE!</v>
      </c>
      <c r="AI32" s="119" t="e">
        <f aca="false">
IF(AI31="","",VLOOKUP(AI31,))</f>
        <v>
#VALUE!</v>
      </c>
      <c r="AJ32" s="119" t="e">
        <f aca="false">
IF(AJ31="","",VLOOKUP(AJ31,))</f>
        <v>
#VALUE!</v>
      </c>
      <c r="AK32" s="119" t="e">
        <f aca="false">
IF(AK31="","",VLOOKUP(AK31,))</f>
        <v>
#VALUE!</v>
      </c>
      <c r="AL32" s="119" t="e">
        <f aca="false">
IF(AL31="","",VLOOKUP(AL31,))</f>
        <v>
#VALUE!</v>
      </c>
      <c r="AM32" s="119" t="e">
        <f aca="false">
IF(AM31="","",VLOOKUP(AM31,))</f>
        <v>
#VALUE!</v>
      </c>
      <c r="AN32" s="120" t="e">
        <f aca="false">
IF(AN31="","",VLOOKUP(AN31,))</f>
        <v>
#VALUE!</v>
      </c>
      <c r="AO32" s="118" t="e">
        <f aca="false">
IF(AO31="","",VLOOKUP(AO31,))</f>
        <v>
#VALUE!</v>
      </c>
      <c r="AP32" s="119" t="e">
        <f aca="false">
IF(AP31="","",VLOOKUP(AP31,))</f>
        <v>
#VALUE!</v>
      </c>
      <c r="AQ32" s="119" t="e">
        <f aca="false">
IF(AQ31="","",VLOOKUP(AQ31,))</f>
        <v>
#VALUE!</v>
      </c>
      <c r="AR32" s="119" t="e">
        <f aca="false">
IF(AR31="","",VLOOKUP(AR31,))</f>
        <v>
#VALUE!</v>
      </c>
      <c r="AS32" s="119" t="e">
        <f aca="false">
IF(AS31="","",VLOOKUP(AS31,))</f>
        <v>
#VALUE!</v>
      </c>
      <c r="AT32" s="119" t="e">
        <f aca="false">
IF(AT31="","",VLOOKUP(AT31,))</f>
        <v>
#VALUE!</v>
      </c>
      <c r="AU32" s="120" t="e">
        <f aca="false">
IF(AU31="","",VLOOKUP(AU31,))</f>
        <v>
#VALUE!</v>
      </c>
      <c r="AV32" s="118" t="e">
        <f aca="false">
IF(AV31="","",VLOOKUP(AV31,))</f>
        <v>
#VALUE!</v>
      </c>
      <c r="AW32" s="119" t="e">
        <f aca="false">
IF(AW31="","",VLOOKUP(AW31,))</f>
        <v>
#VALUE!</v>
      </c>
      <c r="AX32" s="119" t="e">
        <f aca="false">
IF(AX31="","",VLOOKUP(AX31,))</f>
        <v>
#VALUE!</v>
      </c>
      <c r="AY32" s="119" t="e">
        <f aca="false">
IF(AY31="","",VLOOKUP(AY31,))</f>
        <v>
#VALUE!</v>
      </c>
      <c r="AZ32" s="119" t="e">
        <f aca="false">
IF(AZ31="","",VLOOKUP(AZ31,))</f>
        <v>
#VALUE!</v>
      </c>
      <c r="BA32" s="119" t="e">
        <f aca="false">
IF(BA31="","",VLOOKUP(BA31,))</f>
        <v>
#VALUE!</v>
      </c>
      <c r="BB32" s="120" t="e">
        <f aca="false">
IF(BB31="","",VLOOKUP(BB31,))</f>
        <v>
#VALUE!</v>
      </c>
      <c r="BC32" s="118" t="str">
        <f aca="false">
IF(BC31="","",VLOOKUP(BC31,))</f>
        <v>
</v>
      </c>
      <c r="BD32" s="119" t="str">
        <f aca="false">
IF(BD31="","",VLOOKUP(BD31,))</f>
        <v>
</v>
      </c>
      <c r="BE32" s="121" t="str">
        <f aca="false">
IF(BE31="","",VLOOKUP(BE31,))</f>
        <v>
</v>
      </c>
      <c r="BF32" s="122" t="n">
        <f aca="false">
IF($BI$3="計画",SUM(AA32:BB32),IF($BI$3="実績",SUM(AA32:BE32),""))</f>
        <v>
140</v>
      </c>
      <c r="BG32" s="122"/>
      <c r="BH32" s="123" t="n">
        <f aca="false">
IF($BI$3="計画",BF32/4,IF($BI$3="実績",(BF32/($BI$7/7)),""))</f>
        <v>
35</v>
      </c>
      <c r="BI32" s="123"/>
      <c r="BJ32" s="158"/>
      <c r="BK32" s="158"/>
      <c r="BL32" s="158"/>
      <c r="BM32" s="158"/>
      <c r="BN32" s="158"/>
    </row>
    <row r="33" customFormat="false" ht="20.25" hidden="false" customHeight="true" outlineLevel="0" collapsed="false">
      <c r="A33" s="0"/>
      <c r="B33" s="124"/>
      <c r="C33" s="140"/>
      <c r="D33" s="140"/>
      <c r="E33" s="140"/>
      <c r="F33" s="140"/>
      <c r="G33" s="125"/>
      <c r="H33" s="125"/>
      <c r="I33" s="126" t="str">
        <f aca="false">
G32</f>
        <v>
看護職員</v>
      </c>
      <c r="J33" s="126"/>
      <c r="K33" s="126" t="str">
        <f aca="false">
M32</f>
        <v>
A</v>
      </c>
      <c r="L33" s="126"/>
      <c r="M33" s="127"/>
      <c r="N33" s="127"/>
      <c r="O33" s="128"/>
      <c r="P33" s="128"/>
      <c r="Q33" s="128"/>
      <c r="R33" s="128"/>
      <c r="S33" s="146"/>
      <c r="T33" s="146"/>
      <c r="U33" s="146"/>
      <c r="V33" s="129" t="s">
        <v>
58</v>
      </c>
      <c r="W33" s="130"/>
      <c r="X33" s="130"/>
      <c r="Y33" s="166"/>
      <c r="Z33" s="167"/>
      <c r="AA33" s="133" t="e">
        <f aca="false">
IF(AA31="","",VLOOKUP(AA31,))</f>
        <v>
#VALUE!</v>
      </c>
      <c r="AB33" s="134" t="e">
        <f aca="false">
IF(AB31="","",VLOOKUP(AB31,))</f>
        <v>
#VALUE!</v>
      </c>
      <c r="AC33" s="134" t="e">
        <f aca="false">
IF(AC31="","",VLOOKUP(AC31,))</f>
        <v>
#VALUE!</v>
      </c>
      <c r="AD33" s="134" t="e">
        <f aca="false">
IF(AD31="","",VLOOKUP(AD31,))</f>
        <v>
#VALUE!</v>
      </c>
      <c r="AE33" s="134" t="e">
        <f aca="false">
IF(AE31="","",VLOOKUP(AE31,))</f>
        <v>
#VALUE!</v>
      </c>
      <c r="AF33" s="134" t="e">
        <f aca="false">
IF(AF31="","",VLOOKUP(AF31,))</f>
        <v>
#VALUE!</v>
      </c>
      <c r="AG33" s="135" t="e">
        <f aca="false">
IF(AG31="","",VLOOKUP(AG31,))</f>
        <v>
#VALUE!</v>
      </c>
      <c r="AH33" s="133" t="e">
        <f aca="false">
IF(AH31="","",VLOOKUP(AH31,))</f>
        <v>
#VALUE!</v>
      </c>
      <c r="AI33" s="134" t="e">
        <f aca="false">
IF(AI31="","",VLOOKUP(AI31,))</f>
        <v>
#VALUE!</v>
      </c>
      <c r="AJ33" s="134" t="e">
        <f aca="false">
IF(AJ31="","",VLOOKUP(AJ31,))</f>
        <v>
#VALUE!</v>
      </c>
      <c r="AK33" s="134" t="e">
        <f aca="false">
IF(AK31="","",VLOOKUP(AK31,))</f>
        <v>
#VALUE!</v>
      </c>
      <c r="AL33" s="134" t="e">
        <f aca="false">
IF(AL31="","",VLOOKUP(AL31,))</f>
        <v>
#VALUE!</v>
      </c>
      <c r="AM33" s="134" t="e">
        <f aca="false">
IF(AM31="","",VLOOKUP(AM31,))</f>
        <v>
#VALUE!</v>
      </c>
      <c r="AN33" s="135" t="e">
        <f aca="false">
IF(AN31="","",VLOOKUP(AN31,))</f>
        <v>
#VALUE!</v>
      </c>
      <c r="AO33" s="133" t="e">
        <f aca="false">
IF(AO31="","",VLOOKUP(AO31,))</f>
        <v>
#VALUE!</v>
      </c>
      <c r="AP33" s="134" t="e">
        <f aca="false">
IF(AP31="","",VLOOKUP(AP31,))</f>
        <v>
#VALUE!</v>
      </c>
      <c r="AQ33" s="134" t="e">
        <f aca="false">
IF(AQ31="","",VLOOKUP(AQ31,))</f>
        <v>
#VALUE!</v>
      </c>
      <c r="AR33" s="134" t="e">
        <f aca="false">
IF(AR31="","",VLOOKUP(AR31,))</f>
        <v>
#VALUE!</v>
      </c>
      <c r="AS33" s="134" t="e">
        <f aca="false">
IF(AS31="","",VLOOKUP(AS31,))</f>
        <v>
#VALUE!</v>
      </c>
      <c r="AT33" s="134" t="e">
        <f aca="false">
IF(AT31="","",VLOOKUP(AT31,))</f>
        <v>
#VALUE!</v>
      </c>
      <c r="AU33" s="135" t="e">
        <f aca="false">
IF(AU31="","",VLOOKUP(AU31,))</f>
        <v>
#VALUE!</v>
      </c>
      <c r="AV33" s="133" t="e">
        <f aca="false">
IF(AV31="","",VLOOKUP(AV31,))</f>
        <v>
#VALUE!</v>
      </c>
      <c r="AW33" s="134" t="e">
        <f aca="false">
IF(AW31="","",VLOOKUP(AW31,))</f>
        <v>
#VALUE!</v>
      </c>
      <c r="AX33" s="134" t="e">
        <f aca="false">
IF(AX31="","",VLOOKUP(AX31,))</f>
        <v>
#VALUE!</v>
      </c>
      <c r="AY33" s="134" t="e">
        <f aca="false">
IF(AY31="","",VLOOKUP(AY31,))</f>
        <v>
#VALUE!</v>
      </c>
      <c r="AZ33" s="134" t="e">
        <f aca="false">
IF(AZ31="","",VLOOKUP(AZ31,))</f>
        <v>
#VALUE!</v>
      </c>
      <c r="BA33" s="134" t="e">
        <f aca="false">
IF(BA31="","",VLOOKUP(BA31,))</f>
        <v>
#VALUE!</v>
      </c>
      <c r="BB33" s="135" t="e">
        <f aca="false">
IF(BB31="","",VLOOKUP(BB31,))</f>
        <v>
#VALUE!</v>
      </c>
      <c r="BC33" s="133" t="str">
        <f aca="false">
IF(BC31="","",VLOOKUP(BC31,))</f>
        <v>
</v>
      </c>
      <c r="BD33" s="134" t="str">
        <f aca="false">
IF(BD31="","",VLOOKUP(BD31,))</f>
        <v>
</v>
      </c>
      <c r="BE33" s="136" t="str">
        <f aca="false">
IF(BE31="","",VLOOKUP(BE31,))</f>
        <v>
</v>
      </c>
      <c r="BF33" s="137" t="n">
        <f aca="false">
IF($BI$3="計画",SUM(AA33:BB33),IF($BI$3="実績",SUM(AA33:BE33),""))</f>
        <v>
20</v>
      </c>
      <c r="BG33" s="137"/>
      <c r="BH33" s="138" t="n">
        <f aca="false">
IF($BI$3="計画",BF33/4,IF($BI$3="実績",(BF33/($BI$7/7)),""))</f>
        <v>
5</v>
      </c>
      <c r="BI33" s="138"/>
      <c r="BJ33" s="158"/>
      <c r="BK33" s="158"/>
      <c r="BL33" s="158"/>
      <c r="BM33" s="158"/>
      <c r="BN33" s="158"/>
    </row>
    <row r="34" customFormat="false" ht="20.25" hidden="false" customHeight="true" outlineLevel="0" collapsed="false">
      <c r="A34" s="0"/>
      <c r="B34" s="139"/>
      <c r="C34" s="140"/>
      <c r="D34" s="140"/>
      <c r="E34" s="140"/>
      <c r="F34" s="140"/>
      <c r="G34" s="159"/>
      <c r="H34" s="159"/>
      <c r="I34" s="110"/>
      <c r="J34" s="111"/>
      <c r="K34" s="110"/>
      <c r="L34" s="111"/>
      <c r="M34" s="144"/>
      <c r="N34" s="144"/>
      <c r="O34" s="160"/>
      <c r="P34" s="160"/>
      <c r="Q34" s="160"/>
      <c r="R34" s="160"/>
      <c r="S34" s="146" t="s">
        <v>
65</v>
      </c>
      <c r="T34" s="146"/>
      <c r="U34" s="146"/>
      <c r="V34" s="147" t="s">
        <v>
51</v>
      </c>
      <c r="W34" s="161"/>
      <c r="X34" s="161"/>
      <c r="Y34" s="162"/>
      <c r="Z34" s="168"/>
      <c r="AA34" s="151" t="s">
        <v>
73</v>
      </c>
      <c r="AB34" s="152" t="s">
        <v>
73</v>
      </c>
      <c r="AC34" s="152" t="s">
        <v>
73</v>
      </c>
      <c r="AD34" s="153" t="s">
        <v>
53</v>
      </c>
      <c r="AE34" s="153" t="s">
        <v>
53</v>
      </c>
      <c r="AF34" s="152" t="s">
        <v>
73</v>
      </c>
      <c r="AG34" s="154" t="s">
        <v>
73</v>
      </c>
      <c r="AH34" s="151" t="s">
        <v>
73</v>
      </c>
      <c r="AI34" s="152" t="s">
        <v>
73</v>
      </c>
      <c r="AJ34" s="152" t="s">
        <v>
73</v>
      </c>
      <c r="AK34" s="153" t="s">
        <v>
53</v>
      </c>
      <c r="AL34" s="153" t="s">
        <v>
53</v>
      </c>
      <c r="AM34" s="152" t="s">
        <v>
73</v>
      </c>
      <c r="AN34" s="154" t="s">
        <v>
73</v>
      </c>
      <c r="AO34" s="151" t="s">
        <v>
73</v>
      </c>
      <c r="AP34" s="152" t="s">
        <v>
73</v>
      </c>
      <c r="AQ34" s="152" t="s">
        <v>
73</v>
      </c>
      <c r="AR34" s="153" t="s">
        <v>
53</v>
      </c>
      <c r="AS34" s="153" t="s">
        <v>
53</v>
      </c>
      <c r="AT34" s="152" t="s">
        <v>
73</v>
      </c>
      <c r="AU34" s="154" t="s">
        <v>
73</v>
      </c>
      <c r="AV34" s="151" t="s">
        <v>
73</v>
      </c>
      <c r="AW34" s="152" t="s">
        <v>
73</v>
      </c>
      <c r="AX34" s="152" t="s">
        <v>
73</v>
      </c>
      <c r="AY34" s="153" t="s">
        <v>
53</v>
      </c>
      <c r="AZ34" s="153" t="s">
        <v>
53</v>
      </c>
      <c r="BA34" s="152" t="s">
        <v>
73</v>
      </c>
      <c r="BB34" s="154" t="s">
        <v>
73</v>
      </c>
      <c r="BC34" s="151"/>
      <c r="BD34" s="152"/>
      <c r="BE34" s="155"/>
      <c r="BF34" s="156"/>
      <c r="BG34" s="156"/>
      <c r="BH34" s="157"/>
      <c r="BI34" s="157"/>
      <c r="BJ34" s="164" t="s">
        <v>
74</v>
      </c>
      <c r="BK34" s="164"/>
      <c r="BL34" s="164"/>
      <c r="BM34" s="164"/>
      <c r="BN34" s="164"/>
    </row>
    <row r="35" customFormat="false" ht="20.25" hidden="false" customHeight="true" outlineLevel="0" collapsed="false">
      <c r="A35" s="0"/>
      <c r="B35" s="108" t="n">
        <f aca="false">
B32+1</f>
        <v>
6</v>
      </c>
      <c r="C35" s="140"/>
      <c r="D35" s="140"/>
      <c r="E35" s="140"/>
      <c r="F35" s="140"/>
      <c r="G35" s="109" t="s">
        <v>
72</v>
      </c>
      <c r="H35" s="109"/>
      <c r="I35" s="110"/>
      <c r="J35" s="111"/>
      <c r="K35" s="110"/>
      <c r="L35" s="111"/>
      <c r="M35" s="112" t="s">
        <v>
69</v>
      </c>
      <c r="N35" s="112"/>
      <c r="O35" s="113" t="s">
        <v>
70</v>
      </c>
      <c r="P35" s="113"/>
      <c r="Q35" s="113"/>
      <c r="R35" s="113"/>
      <c r="S35" s="146"/>
      <c r="T35" s="146"/>
      <c r="U35" s="146"/>
      <c r="V35" s="114" t="s">
        <v>
57</v>
      </c>
      <c r="W35" s="115"/>
      <c r="X35" s="115"/>
      <c r="Y35" s="116"/>
      <c r="Z35" s="117"/>
      <c r="AA35" s="118" t="e">
        <f aca="false">
IF(AA34="","",VLOOKUP(AA34,))</f>
        <v>
#VALUE!</v>
      </c>
      <c r="AB35" s="119" t="e">
        <f aca="false">
IF(AB34="","",VLOOKUP(AB34,))</f>
        <v>
#VALUE!</v>
      </c>
      <c r="AC35" s="119" t="e">
        <f aca="false">
IF(AC34="","",VLOOKUP(AC34,))</f>
        <v>
#VALUE!</v>
      </c>
      <c r="AD35" s="119" t="e">
        <f aca="false">
IF(AD34="","",VLOOKUP(AD34,))</f>
        <v>
#VALUE!</v>
      </c>
      <c r="AE35" s="119" t="e">
        <f aca="false">
IF(AE34="","",VLOOKUP(AE34,))</f>
        <v>
#VALUE!</v>
      </c>
      <c r="AF35" s="119" t="e">
        <f aca="false">
IF(AF34="","",VLOOKUP(AF34,))</f>
        <v>
#VALUE!</v>
      </c>
      <c r="AG35" s="120" t="e">
        <f aca="false">
IF(AG34="","",VLOOKUP(AG34,))</f>
        <v>
#VALUE!</v>
      </c>
      <c r="AH35" s="118" t="e">
        <f aca="false">
IF(AH34="","",VLOOKUP(AH34,))</f>
        <v>
#VALUE!</v>
      </c>
      <c r="AI35" s="119" t="e">
        <f aca="false">
IF(AI34="","",VLOOKUP(AI34,))</f>
        <v>
#VALUE!</v>
      </c>
      <c r="AJ35" s="119" t="e">
        <f aca="false">
IF(AJ34="","",VLOOKUP(AJ34,))</f>
        <v>
#VALUE!</v>
      </c>
      <c r="AK35" s="119" t="e">
        <f aca="false">
IF(AK34="","",VLOOKUP(AK34,))</f>
        <v>
#VALUE!</v>
      </c>
      <c r="AL35" s="119" t="e">
        <f aca="false">
IF(AL34="","",VLOOKUP(AL34,))</f>
        <v>
#VALUE!</v>
      </c>
      <c r="AM35" s="119" t="e">
        <f aca="false">
IF(AM34="","",VLOOKUP(AM34,))</f>
        <v>
#VALUE!</v>
      </c>
      <c r="AN35" s="120" t="e">
        <f aca="false">
IF(AN34="","",VLOOKUP(AN34,))</f>
        <v>
#VALUE!</v>
      </c>
      <c r="AO35" s="118" t="e">
        <f aca="false">
IF(AO34="","",VLOOKUP(AO34,))</f>
        <v>
#VALUE!</v>
      </c>
      <c r="AP35" s="119" t="e">
        <f aca="false">
IF(AP34="","",VLOOKUP(AP34,))</f>
        <v>
#VALUE!</v>
      </c>
      <c r="AQ35" s="119" t="e">
        <f aca="false">
IF(AQ34="","",VLOOKUP(AQ34,))</f>
        <v>
#VALUE!</v>
      </c>
      <c r="AR35" s="119" t="e">
        <f aca="false">
IF(AR34="","",VLOOKUP(AR34,))</f>
        <v>
#VALUE!</v>
      </c>
      <c r="AS35" s="119" t="e">
        <f aca="false">
IF(AS34="","",VLOOKUP(AS34,))</f>
        <v>
#VALUE!</v>
      </c>
      <c r="AT35" s="119" t="e">
        <f aca="false">
IF(AT34="","",VLOOKUP(AT34,))</f>
        <v>
#VALUE!</v>
      </c>
      <c r="AU35" s="120" t="e">
        <f aca="false">
IF(AU34="","",VLOOKUP(AU34,))</f>
        <v>
#VALUE!</v>
      </c>
      <c r="AV35" s="118" t="e">
        <f aca="false">
IF(AV34="","",VLOOKUP(AV34,))</f>
        <v>
#VALUE!</v>
      </c>
      <c r="AW35" s="119" t="e">
        <f aca="false">
IF(AW34="","",VLOOKUP(AW34,))</f>
        <v>
#VALUE!</v>
      </c>
      <c r="AX35" s="119" t="e">
        <f aca="false">
IF(AX34="","",VLOOKUP(AX34,))</f>
        <v>
#VALUE!</v>
      </c>
      <c r="AY35" s="119" t="e">
        <f aca="false">
IF(AY34="","",VLOOKUP(AY34,))</f>
        <v>
#VALUE!</v>
      </c>
      <c r="AZ35" s="119" t="e">
        <f aca="false">
IF(AZ34="","",VLOOKUP(AZ34,))</f>
        <v>
#VALUE!</v>
      </c>
      <c r="BA35" s="119" t="e">
        <f aca="false">
IF(BA34="","",VLOOKUP(BA34,))</f>
        <v>
#VALUE!</v>
      </c>
      <c r="BB35" s="120" t="e">
        <f aca="false">
IF(BB34="","",VLOOKUP(BB34,))</f>
        <v>
#VALUE!</v>
      </c>
      <c r="BC35" s="118" t="str">
        <f aca="false">
IF(BC34="","",VLOOKUP(BC34,))</f>
        <v>
</v>
      </c>
      <c r="BD35" s="119" t="str">
        <f aca="false">
IF(BD34="","",VLOOKUP(BD34,))</f>
        <v>
</v>
      </c>
      <c r="BE35" s="121" t="str">
        <f aca="false">
IF(BE34="","",VLOOKUP(BE34,))</f>
        <v>
</v>
      </c>
      <c r="BF35" s="122" t="n">
        <f aca="false">
IF($BI$3="計画",SUM(AA35:BB35),IF($BI$3="実績",SUM(AA35:BE35),""))</f>
        <v>
80</v>
      </c>
      <c r="BG35" s="122"/>
      <c r="BH35" s="123" t="n">
        <f aca="false">
IF($BI$3="計画",BF35/4,IF($BI$3="実績",(BF35/($BI$7/7)),""))</f>
        <v>
20</v>
      </c>
      <c r="BI35" s="123"/>
      <c r="BJ35" s="164"/>
      <c r="BK35" s="164"/>
      <c r="BL35" s="164"/>
      <c r="BM35" s="164"/>
      <c r="BN35" s="164"/>
    </row>
    <row r="36" customFormat="false" ht="20.25" hidden="false" customHeight="true" outlineLevel="0" collapsed="false">
      <c r="A36" s="0"/>
      <c r="B36" s="124"/>
      <c r="C36" s="140"/>
      <c r="D36" s="140"/>
      <c r="E36" s="140"/>
      <c r="F36" s="140"/>
      <c r="G36" s="125"/>
      <c r="H36" s="125"/>
      <c r="I36" s="126" t="str">
        <f aca="false">
G35</f>
        <v>
看護職員</v>
      </c>
      <c r="J36" s="126"/>
      <c r="K36" s="126" t="str">
        <f aca="false">
M35</f>
        <v>
B</v>
      </c>
      <c r="L36" s="126"/>
      <c r="M36" s="127"/>
      <c r="N36" s="127"/>
      <c r="O36" s="128"/>
      <c r="P36" s="128"/>
      <c r="Q36" s="128"/>
      <c r="R36" s="128"/>
      <c r="S36" s="146"/>
      <c r="T36" s="146"/>
      <c r="U36" s="146"/>
      <c r="V36" s="129" t="s">
        <v>
58</v>
      </c>
      <c r="W36" s="165"/>
      <c r="X36" s="165"/>
      <c r="Y36" s="131"/>
      <c r="Z36" s="132"/>
      <c r="AA36" s="133" t="e">
        <f aca="false">
IF(AA34="","",VLOOKUP(AA34,))</f>
        <v>
#VALUE!</v>
      </c>
      <c r="AB36" s="134" t="e">
        <f aca="false">
IF(AB34="","",VLOOKUP(AB34,))</f>
        <v>
#VALUE!</v>
      </c>
      <c r="AC36" s="134" t="e">
        <f aca="false">
IF(AC34="","",VLOOKUP(AC34,))</f>
        <v>
#VALUE!</v>
      </c>
      <c r="AD36" s="134" t="e">
        <f aca="false">
IF(AD34="","",VLOOKUP(AD34,))</f>
        <v>
#VALUE!</v>
      </c>
      <c r="AE36" s="134" t="e">
        <f aca="false">
IF(AE34="","",VLOOKUP(AE34,))</f>
        <v>
#VALUE!</v>
      </c>
      <c r="AF36" s="134" t="e">
        <f aca="false">
IF(AF34="","",VLOOKUP(AF34,))</f>
        <v>
#VALUE!</v>
      </c>
      <c r="AG36" s="135" t="e">
        <f aca="false">
IF(AG34="","",VLOOKUP(AG34,))</f>
        <v>
#VALUE!</v>
      </c>
      <c r="AH36" s="133" t="e">
        <f aca="false">
IF(AH34="","",VLOOKUP(AH34,))</f>
        <v>
#VALUE!</v>
      </c>
      <c r="AI36" s="134" t="e">
        <f aca="false">
IF(AI34="","",VLOOKUP(AI34,))</f>
        <v>
#VALUE!</v>
      </c>
      <c r="AJ36" s="134" t="e">
        <f aca="false">
IF(AJ34="","",VLOOKUP(AJ34,))</f>
        <v>
#VALUE!</v>
      </c>
      <c r="AK36" s="134" t="e">
        <f aca="false">
IF(AK34="","",VLOOKUP(AK34,))</f>
        <v>
#VALUE!</v>
      </c>
      <c r="AL36" s="134" t="e">
        <f aca="false">
IF(AL34="","",VLOOKUP(AL34,))</f>
        <v>
#VALUE!</v>
      </c>
      <c r="AM36" s="134" t="e">
        <f aca="false">
IF(AM34="","",VLOOKUP(AM34,))</f>
        <v>
#VALUE!</v>
      </c>
      <c r="AN36" s="135" t="e">
        <f aca="false">
IF(AN34="","",VLOOKUP(AN34,))</f>
        <v>
#VALUE!</v>
      </c>
      <c r="AO36" s="133" t="e">
        <f aca="false">
IF(AO34="","",VLOOKUP(AO34,))</f>
        <v>
#VALUE!</v>
      </c>
      <c r="AP36" s="134" t="e">
        <f aca="false">
IF(AP34="","",VLOOKUP(AP34,))</f>
        <v>
#VALUE!</v>
      </c>
      <c r="AQ36" s="134" t="e">
        <f aca="false">
IF(AQ34="","",VLOOKUP(AQ34,))</f>
        <v>
#VALUE!</v>
      </c>
      <c r="AR36" s="134" t="e">
        <f aca="false">
IF(AR34="","",VLOOKUP(AR34,))</f>
        <v>
#VALUE!</v>
      </c>
      <c r="AS36" s="134" t="e">
        <f aca="false">
IF(AS34="","",VLOOKUP(AS34,))</f>
        <v>
#VALUE!</v>
      </c>
      <c r="AT36" s="134" t="e">
        <f aca="false">
IF(AT34="","",VLOOKUP(AT34,))</f>
        <v>
#VALUE!</v>
      </c>
      <c r="AU36" s="135" t="e">
        <f aca="false">
IF(AU34="","",VLOOKUP(AU34,))</f>
        <v>
#VALUE!</v>
      </c>
      <c r="AV36" s="133" t="e">
        <f aca="false">
IF(AV34="","",VLOOKUP(AV34,))</f>
        <v>
#VALUE!</v>
      </c>
      <c r="AW36" s="134" t="e">
        <f aca="false">
IF(AW34="","",VLOOKUP(AW34,))</f>
        <v>
#VALUE!</v>
      </c>
      <c r="AX36" s="134" t="e">
        <f aca="false">
IF(AX34="","",VLOOKUP(AX34,))</f>
        <v>
#VALUE!</v>
      </c>
      <c r="AY36" s="134" t="e">
        <f aca="false">
IF(AY34="","",VLOOKUP(AY34,))</f>
        <v>
#VALUE!</v>
      </c>
      <c r="AZ36" s="134" t="e">
        <f aca="false">
IF(AZ34="","",VLOOKUP(AZ34,))</f>
        <v>
#VALUE!</v>
      </c>
      <c r="BA36" s="134" t="e">
        <f aca="false">
IF(BA34="","",VLOOKUP(BA34,))</f>
        <v>
#VALUE!</v>
      </c>
      <c r="BB36" s="135" t="e">
        <f aca="false">
IF(BB34="","",VLOOKUP(BB34,))</f>
        <v>
#VALUE!</v>
      </c>
      <c r="BC36" s="133" t="str">
        <f aca="false">
IF(BC34="","",VLOOKUP(BC34,))</f>
        <v>
</v>
      </c>
      <c r="BD36" s="134" t="str">
        <f aca="false">
IF(BD34="","",VLOOKUP(BD34,))</f>
        <v>
</v>
      </c>
      <c r="BE36" s="136" t="str">
        <f aca="false">
IF(BE34="","",VLOOKUP(BE34,))</f>
        <v>
</v>
      </c>
      <c r="BF36" s="137" t="n">
        <f aca="false">
IF($BI$3="計画",SUM(AA36:BB36),IF($BI$3="実績",SUM(AA36:BE36),""))</f>
        <v>
0</v>
      </c>
      <c r="BG36" s="137"/>
      <c r="BH36" s="138" t="n">
        <f aca="false">
IF($BI$3="計画",BF36/4,IF($BI$3="実績",(BF36/($BI$7/7)),""))</f>
        <v>
0</v>
      </c>
      <c r="BI36" s="138"/>
      <c r="BJ36" s="164"/>
      <c r="BK36" s="164"/>
      <c r="BL36" s="164"/>
      <c r="BM36" s="164"/>
      <c r="BN36" s="164"/>
    </row>
    <row r="37" customFormat="false" ht="20.25" hidden="false" customHeight="true" outlineLevel="0" collapsed="false">
      <c r="A37" s="0"/>
      <c r="B37" s="139"/>
      <c r="C37" s="140"/>
      <c r="D37" s="140"/>
      <c r="E37" s="140"/>
      <c r="F37" s="140"/>
      <c r="G37" s="159"/>
      <c r="H37" s="159"/>
      <c r="I37" s="110"/>
      <c r="J37" s="111"/>
      <c r="K37" s="110"/>
      <c r="L37" s="111"/>
      <c r="M37" s="144"/>
      <c r="N37" s="144"/>
      <c r="O37" s="160"/>
      <c r="P37" s="160"/>
      <c r="Q37" s="160"/>
      <c r="R37" s="160"/>
      <c r="S37" s="146" t="s">
        <v>
75</v>
      </c>
      <c r="T37" s="146"/>
      <c r="U37" s="146"/>
      <c r="V37" s="147" t="s">
        <v>
51</v>
      </c>
      <c r="W37" s="148"/>
      <c r="X37" s="148"/>
      <c r="Y37" s="149"/>
      <c r="Z37" s="150"/>
      <c r="AA37" s="169" t="s">
        <v>
53</v>
      </c>
      <c r="AB37" s="153" t="s">
        <v>
53</v>
      </c>
      <c r="AC37" s="152" t="s">
        <v>
52</v>
      </c>
      <c r="AD37" s="152" t="s">
        <v>
52</v>
      </c>
      <c r="AE37" s="152" t="s">
        <v>
52</v>
      </c>
      <c r="AF37" s="152" t="s">
        <v>
52</v>
      </c>
      <c r="AG37" s="154" t="s">
        <v>
52</v>
      </c>
      <c r="AH37" s="169" t="s">
        <v>
53</v>
      </c>
      <c r="AI37" s="153" t="s">
        <v>
53</v>
      </c>
      <c r="AJ37" s="152" t="s">
        <v>
52</v>
      </c>
      <c r="AK37" s="152" t="s">
        <v>
52</v>
      </c>
      <c r="AL37" s="152" t="s">
        <v>
52</v>
      </c>
      <c r="AM37" s="152" t="s">
        <v>
52</v>
      </c>
      <c r="AN37" s="154" t="s">
        <v>
52</v>
      </c>
      <c r="AO37" s="169" t="s">
        <v>
53</v>
      </c>
      <c r="AP37" s="153" t="s">
        <v>
53</v>
      </c>
      <c r="AQ37" s="152" t="s">
        <v>
52</v>
      </c>
      <c r="AR37" s="152" t="s">
        <v>
52</v>
      </c>
      <c r="AS37" s="152" t="s">
        <v>
52</v>
      </c>
      <c r="AT37" s="152" t="s">
        <v>
52</v>
      </c>
      <c r="AU37" s="154" t="s">
        <v>
52</v>
      </c>
      <c r="AV37" s="169" t="s">
        <v>
53</v>
      </c>
      <c r="AW37" s="153" t="s">
        <v>
53</v>
      </c>
      <c r="AX37" s="152" t="s">
        <v>
52</v>
      </c>
      <c r="AY37" s="152" t="s">
        <v>
52</v>
      </c>
      <c r="AZ37" s="152" t="s">
        <v>
52</v>
      </c>
      <c r="BA37" s="152" t="s">
        <v>
52</v>
      </c>
      <c r="BB37" s="154" t="s">
        <v>
52</v>
      </c>
      <c r="BC37" s="151"/>
      <c r="BD37" s="152"/>
      <c r="BE37" s="155"/>
      <c r="BF37" s="156"/>
      <c r="BG37" s="156"/>
      <c r="BH37" s="157"/>
      <c r="BI37" s="157"/>
      <c r="BJ37" s="158"/>
      <c r="BK37" s="158"/>
      <c r="BL37" s="158"/>
      <c r="BM37" s="158"/>
      <c r="BN37" s="158"/>
    </row>
    <row r="38" customFormat="false" ht="20.25" hidden="false" customHeight="true" outlineLevel="0" collapsed="false">
      <c r="A38" s="0"/>
      <c r="B38" s="108" t="n">
        <f aca="false">
B35+1</f>
        <v>
7</v>
      </c>
      <c r="C38" s="140"/>
      <c r="D38" s="140"/>
      <c r="E38" s="140"/>
      <c r="F38" s="140"/>
      <c r="G38" s="109" t="s">
        <v>
72</v>
      </c>
      <c r="H38" s="109"/>
      <c r="I38" s="110"/>
      <c r="J38" s="111"/>
      <c r="K38" s="110"/>
      <c r="L38" s="111"/>
      <c r="M38" s="112" t="s">
        <v>
55</v>
      </c>
      <c r="N38" s="112"/>
      <c r="O38" s="113" t="s">
        <v>
70</v>
      </c>
      <c r="P38" s="113"/>
      <c r="Q38" s="113"/>
      <c r="R38" s="113"/>
      <c r="S38" s="146"/>
      <c r="T38" s="146"/>
      <c r="U38" s="146"/>
      <c r="V38" s="114" t="s">
        <v>
57</v>
      </c>
      <c r="W38" s="115"/>
      <c r="X38" s="115"/>
      <c r="Y38" s="116"/>
      <c r="Z38" s="117"/>
      <c r="AA38" s="118" t="e">
        <f aca="false">
IF(AA37="","",VLOOKUP(AA37,))</f>
        <v>
#VALUE!</v>
      </c>
      <c r="AB38" s="119" t="e">
        <f aca="false">
IF(AB37="","",VLOOKUP(AB37,))</f>
        <v>
#VALUE!</v>
      </c>
      <c r="AC38" s="119" t="e">
        <f aca="false">
IF(AC37="","",VLOOKUP(AC37,))</f>
        <v>
#VALUE!</v>
      </c>
      <c r="AD38" s="119" t="e">
        <f aca="false">
IF(AD37="","",VLOOKUP(AD37,))</f>
        <v>
#VALUE!</v>
      </c>
      <c r="AE38" s="119" t="e">
        <f aca="false">
IF(AE37="","",VLOOKUP(AE37,))</f>
        <v>
#VALUE!</v>
      </c>
      <c r="AF38" s="119" t="e">
        <f aca="false">
IF(AF37="","",VLOOKUP(AF37,))</f>
        <v>
#VALUE!</v>
      </c>
      <c r="AG38" s="120" t="e">
        <f aca="false">
IF(AG37="","",VLOOKUP(AG37,))</f>
        <v>
#VALUE!</v>
      </c>
      <c r="AH38" s="118" t="e">
        <f aca="false">
IF(AH37="","",VLOOKUP(AH37,))</f>
        <v>
#VALUE!</v>
      </c>
      <c r="AI38" s="119" t="e">
        <f aca="false">
IF(AI37="","",VLOOKUP(AI37,))</f>
        <v>
#VALUE!</v>
      </c>
      <c r="AJ38" s="119" t="e">
        <f aca="false">
IF(AJ37="","",VLOOKUP(AJ37,))</f>
        <v>
#VALUE!</v>
      </c>
      <c r="AK38" s="119" t="e">
        <f aca="false">
IF(AK37="","",VLOOKUP(AK37,))</f>
        <v>
#VALUE!</v>
      </c>
      <c r="AL38" s="119" t="e">
        <f aca="false">
IF(AL37="","",VLOOKUP(AL37,))</f>
        <v>
#VALUE!</v>
      </c>
      <c r="AM38" s="119" t="e">
        <f aca="false">
IF(AM37="","",VLOOKUP(AM37,))</f>
        <v>
#VALUE!</v>
      </c>
      <c r="AN38" s="120" t="e">
        <f aca="false">
IF(AN37="","",VLOOKUP(AN37,))</f>
        <v>
#VALUE!</v>
      </c>
      <c r="AO38" s="118" t="e">
        <f aca="false">
IF(AO37="","",VLOOKUP(AO37,))</f>
        <v>
#VALUE!</v>
      </c>
      <c r="AP38" s="119" t="e">
        <f aca="false">
IF(AP37="","",VLOOKUP(AP37,))</f>
        <v>
#VALUE!</v>
      </c>
      <c r="AQ38" s="119" t="e">
        <f aca="false">
IF(AQ37="","",VLOOKUP(AQ37,))</f>
        <v>
#VALUE!</v>
      </c>
      <c r="AR38" s="119" t="e">
        <f aca="false">
IF(AR37="","",VLOOKUP(AR37,))</f>
        <v>
#VALUE!</v>
      </c>
      <c r="AS38" s="119" t="e">
        <f aca="false">
IF(AS37="","",VLOOKUP(AS37,))</f>
        <v>
#VALUE!</v>
      </c>
      <c r="AT38" s="119" t="e">
        <f aca="false">
IF(AT37="","",VLOOKUP(AT37,))</f>
        <v>
#VALUE!</v>
      </c>
      <c r="AU38" s="120" t="e">
        <f aca="false">
IF(AU37="","",VLOOKUP(AU37,))</f>
        <v>
#VALUE!</v>
      </c>
      <c r="AV38" s="118" t="e">
        <f aca="false">
IF(AV37="","",VLOOKUP(AV37,))</f>
        <v>
#VALUE!</v>
      </c>
      <c r="AW38" s="119" t="e">
        <f aca="false">
IF(AW37="","",VLOOKUP(AW37,))</f>
        <v>
#VALUE!</v>
      </c>
      <c r="AX38" s="119" t="e">
        <f aca="false">
IF(AX37="","",VLOOKUP(AX37,))</f>
        <v>
#VALUE!</v>
      </c>
      <c r="AY38" s="119" t="e">
        <f aca="false">
IF(AY37="","",VLOOKUP(AY37,))</f>
        <v>
#VALUE!</v>
      </c>
      <c r="AZ38" s="119" t="e">
        <f aca="false">
IF(AZ37="","",VLOOKUP(AZ37,))</f>
        <v>
#VALUE!</v>
      </c>
      <c r="BA38" s="119" t="e">
        <f aca="false">
IF(BA37="","",VLOOKUP(BA37,))</f>
        <v>
#VALUE!</v>
      </c>
      <c r="BB38" s="120" t="e">
        <f aca="false">
IF(BB37="","",VLOOKUP(BB37,))</f>
        <v>
#VALUE!</v>
      </c>
      <c r="BC38" s="118" t="str">
        <f aca="false">
IF(BC37="","",VLOOKUP(BC37,))</f>
        <v>
</v>
      </c>
      <c r="BD38" s="119" t="str">
        <f aca="false">
IF(BD37="","",VLOOKUP(BD37,))</f>
        <v>
</v>
      </c>
      <c r="BE38" s="121" t="str">
        <f aca="false">
IF(BE37="","",VLOOKUP(BE37,))</f>
        <v>
</v>
      </c>
      <c r="BF38" s="122" t="n">
        <f aca="false">
IF($BI$3="計画",SUM(AA38:BB38),IF($BI$3="実績",SUM(AA38:BE38),""))</f>
        <v>
140</v>
      </c>
      <c r="BG38" s="122"/>
      <c r="BH38" s="123" t="n">
        <f aca="false">
IF($BI$3="計画",BF38/4,IF($BI$3="実績",(BF38/($BI$7/7)),""))</f>
        <v>
35</v>
      </c>
      <c r="BI38" s="123"/>
      <c r="BJ38" s="158"/>
      <c r="BK38" s="158"/>
      <c r="BL38" s="158"/>
      <c r="BM38" s="158"/>
      <c r="BN38" s="158"/>
    </row>
    <row r="39" customFormat="false" ht="20.25" hidden="false" customHeight="true" outlineLevel="0" collapsed="false">
      <c r="A39" s="0"/>
      <c r="B39" s="124"/>
      <c r="C39" s="140"/>
      <c r="D39" s="140"/>
      <c r="E39" s="140"/>
      <c r="F39" s="140"/>
      <c r="G39" s="125"/>
      <c r="H39" s="125"/>
      <c r="I39" s="126" t="str">
        <f aca="false">
G38</f>
        <v>
看護職員</v>
      </c>
      <c r="J39" s="126"/>
      <c r="K39" s="126" t="str">
        <f aca="false">
M38</f>
        <v>
A</v>
      </c>
      <c r="L39" s="126"/>
      <c r="M39" s="127"/>
      <c r="N39" s="127"/>
      <c r="O39" s="128"/>
      <c r="P39" s="128"/>
      <c r="Q39" s="128"/>
      <c r="R39" s="128"/>
      <c r="S39" s="146"/>
      <c r="T39" s="146"/>
      <c r="U39" s="146"/>
      <c r="V39" s="129" t="s">
        <v>
58</v>
      </c>
      <c r="W39" s="161"/>
      <c r="X39" s="161"/>
      <c r="Y39" s="162"/>
      <c r="Z39" s="163"/>
      <c r="AA39" s="133" t="e">
        <f aca="false">
IF(AA37="","",VLOOKUP(AA37,))</f>
        <v>
#VALUE!</v>
      </c>
      <c r="AB39" s="134" t="e">
        <f aca="false">
IF(AB37="","",VLOOKUP(AB37,))</f>
        <v>
#VALUE!</v>
      </c>
      <c r="AC39" s="134" t="e">
        <f aca="false">
IF(AC37="","",VLOOKUP(AC37,))</f>
        <v>
#VALUE!</v>
      </c>
      <c r="AD39" s="134" t="e">
        <f aca="false">
IF(AD37="","",VLOOKUP(AD37,))</f>
        <v>
#VALUE!</v>
      </c>
      <c r="AE39" s="134" t="e">
        <f aca="false">
IF(AE37="","",VLOOKUP(AE37,))</f>
        <v>
#VALUE!</v>
      </c>
      <c r="AF39" s="134" t="e">
        <f aca="false">
IF(AF37="","",VLOOKUP(AF37,))</f>
        <v>
#VALUE!</v>
      </c>
      <c r="AG39" s="135" t="e">
        <f aca="false">
IF(AG37="","",VLOOKUP(AG37,))</f>
        <v>
#VALUE!</v>
      </c>
      <c r="AH39" s="133" t="e">
        <f aca="false">
IF(AH37="","",VLOOKUP(AH37,))</f>
        <v>
#VALUE!</v>
      </c>
      <c r="AI39" s="134" t="e">
        <f aca="false">
IF(AI37="","",VLOOKUP(AI37,))</f>
        <v>
#VALUE!</v>
      </c>
      <c r="AJ39" s="134" t="e">
        <f aca="false">
IF(AJ37="","",VLOOKUP(AJ37,))</f>
        <v>
#VALUE!</v>
      </c>
      <c r="AK39" s="134" t="e">
        <f aca="false">
IF(AK37="","",VLOOKUP(AK37,))</f>
        <v>
#VALUE!</v>
      </c>
      <c r="AL39" s="134" t="e">
        <f aca="false">
IF(AL37="","",VLOOKUP(AL37,))</f>
        <v>
#VALUE!</v>
      </c>
      <c r="AM39" s="134" t="e">
        <f aca="false">
IF(AM37="","",VLOOKUP(AM37,))</f>
        <v>
#VALUE!</v>
      </c>
      <c r="AN39" s="135" t="e">
        <f aca="false">
IF(AN37="","",VLOOKUP(AN37,))</f>
        <v>
#VALUE!</v>
      </c>
      <c r="AO39" s="133" t="e">
        <f aca="false">
IF(AO37="","",VLOOKUP(AO37,))</f>
        <v>
#VALUE!</v>
      </c>
      <c r="AP39" s="134" t="e">
        <f aca="false">
IF(AP37="","",VLOOKUP(AP37,))</f>
        <v>
#VALUE!</v>
      </c>
      <c r="AQ39" s="134" t="e">
        <f aca="false">
IF(AQ37="","",VLOOKUP(AQ37,))</f>
        <v>
#VALUE!</v>
      </c>
      <c r="AR39" s="134" t="e">
        <f aca="false">
IF(AR37="","",VLOOKUP(AR37,))</f>
        <v>
#VALUE!</v>
      </c>
      <c r="AS39" s="134" t="e">
        <f aca="false">
IF(AS37="","",VLOOKUP(AS37,))</f>
        <v>
#VALUE!</v>
      </c>
      <c r="AT39" s="134" t="e">
        <f aca="false">
IF(AT37="","",VLOOKUP(AT37,))</f>
        <v>
#VALUE!</v>
      </c>
      <c r="AU39" s="135" t="e">
        <f aca="false">
IF(AU37="","",VLOOKUP(AU37,))</f>
        <v>
#VALUE!</v>
      </c>
      <c r="AV39" s="133" t="e">
        <f aca="false">
IF(AV37="","",VLOOKUP(AV37,))</f>
        <v>
#VALUE!</v>
      </c>
      <c r="AW39" s="134" t="e">
        <f aca="false">
IF(AW37="","",VLOOKUP(AW37,))</f>
        <v>
#VALUE!</v>
      </c>
      <c r="AX39" s="134" t="e">
        <f aca="false">
IF(AX37="","",VLOOKUP(AX37,))</f>
        <v>
#VALUE!</v>
      </c>
      <c r="AY39" s="134" t="e">
        <f aca="false">
IF(AY37="","",VLOOKUP(AY37,))</f>
        <v>
#VALUE!</v>
      </c>
      <c r="AZ39" s="134" t="e">
        <f aca="false">
IF(AZ37="","",VLOOKUP(AZ37,))</f>
        <v>
#VALUE!</v>
      </c>
      <c r="BA39" s="134" t="e">
        <f aca="false">
IF(BA37="","",VLOOKUP(BA37,))</f>
        <v>
#VALUE!</v>
      </c>
      <c r="BB39" s="135" t="e">
        <f aca="false">
IF(BB37="","",VLOOKUP(BB37,))</f>
        <v>
#VALUE!</v>
      </c>
      <c r="BC39" s="133" t="str">
        <f aca="false">
IF(BC37="","",VLOOKUP(BC37,))</f>
        <v>
</v>
      </c>
      <c r="BD39" s="134" t="str">
        <f aca="false">
IF(BD37="","",VLOOKUP(BD37,))</f>
        <v>
</v>
      </c>
      <c r="BE39" s="136" t="str">
        <f aca="false">
IF(BE37="","",VLOOKUP(BE37,))</f>
        <v>
</v>
      </c>
      <c r="BF39" s="137" t="n">
        <f aca="false">
IF($BI$3="計画",SUM(AA39:BB39),IF($BI$3="実績",SUM(AA39:BE39),""))</f>
        <v>
20</v>
      </c>
      <c r="BG39" s="137"/>
      <c r="BH39" s="138" t="n">
        <f aca="false">
IF($BI$3="計画",BF39/4,IF($BI$3="実績",(BF39/($BI$7/7)),""))</f>
        <v>
5</v>
      </c>
      <c r="BI39" s="138"/>
      <c r="BJ39" s="158"/>
      <c r="BK39" s="158"/>
      <c r="BL39" s="158"/>
      <c r="BM39" s="158"/>
      <c r="BN39" s="158"/>
    </row>
    <row r="40" customFormat="false" ht="20.25" hidden="false" customHeight="true" outlineLevel="0" collapsed="false">
      <c r="A40" s="0"/>
      <c r="B40" s="139"/>
      <c r="C40" s="140"/>
      <c r="D40" s="140"/>
      <c r="E40" s="140"/>
      <c r="F40" s="140"/>
      <c r="G40" s="159"/>
      <c r="H40" s="159"/>
      <c r="I40" s="110"/>
      <c r="J40" s="111"/>
      <c r="K40" s="110"/>
      <c r="L40" s="111"/>
      <c r="M40" s="144"/>
      <c r="N40" s="144"/>
      <c r="O40" s="160"/>
      <c r="P40" s="160"/>
      <c r="Q40" s="160"/>
      <c r="R40" s="160"/>
      <c r="S40" s="146" t="s">
        <v>
76</v>
      </c>
      <c r="T40" s="146"/>
      <c r="U40" s="146"/>
      <c r="V40" s="147" t="s">
        <v>
51</v>
      </c>
      <c r="W40" s="148"/>
      <c r="X40" s="148"/>
      <c r="Y40" s="149"/>
      <c r="Z40" s="150"/>
      <c r="AA40" s="151" t="s">
        <v>
52</v>
      </c>
      <c r="AB40" s="152" t="s">
        <v>
52</v>
      </c>
      <c r="AC40" s="152" t="s">
        <v>
52</v>
      </c>
      <c r="AD40" s="153" t="s">
        <v>
53</v>
      </c>
      <c r="AE40" s="153" t="s">
        <v>
53</v>
      </c>
      <c r="AF40" s="152" t="s">
        <v>
52</v>
      </c>
      <c r="AG40" s="154" t="s">
        <v>
52</v>
      </c>
      <c r="AH40" s="151" t="s">
        <v>
52</v>
      </c>
      <c r="AI40" s="152" t="s">
        <v>
52</v>
      </c>
      <c r="AJ40" s="152" t="s">
        <v>
52</v>
      </c>
      <c r="AK40" s="153" t="s">
        <v>
53</v>
      </c>
      <c r="AL40" s="153" t="s">
        <v>
53</v>
      </c>
      <c r="AM40" s="152" t="s">
        <v>
52</v>
      </c>
      <c r="AN40" s="154" t="s">
        <v>
52</v>
      </c>
      <c r="AO40" s="151" t="s">
        <v>
52</v>
      </c>
      <c r="AP40" s="152" t="s">
        <v>
52</v>
      </c>
      <c r="AQ40" s="152" t="s">
        <v>
52</v>
      </c>
      <c r="AR40" s="153" t="s">
        <v>
53</v>
      </c>
      <c r="AS40" s="153" t="s">
        <v>
53</v>
      </c>
      <c r="AT40" s="152" t="s">
        <v>
52</v>
      </c>
      <c r="AU40" s="154" t="s">
        <v>
52</v>
      </c>
      <c r="AV40" s="151" t="s">
        <v>
52</v>
      </c>
      <c r="AW40" s="152" t="s">
        <v>
52</v>
      </c>
      <c r="AX40" s="152" t="s">
        <v>
52</v>
      </c>
      <c r="AY40" s="153" t="s">
        <v>
53</v>
      </c>
      <c r="AZ40" s="153" t="s">
        <v>
53</v>
      </c>
      <c r="BA40" s="152" t="s">
        <v>
52</v>
      </c>
      <c r="BB40" s="154" t="s">
        <v>
52</v>
      </c>
      <c r="BC40" s="151"/>
      <c r="BD40" s="152"/>
      <c r="BE40" s="155"/>
      <c r="BF40" s="156"/>
      <c r="BG40" s="156"/>
      <c r="BH40" s="157"/>
      <c r="BI40" s="157"/>
      <c r="BJ40" s="158"/>
      <c r="BK40" s="158"/>
      <c r="BL40" s="158"/>
      <c r="BM40" s="158"/>
      <c r="BN40" s="158"/>
    </row>
    <row r="41" customFormat="false" ht="20.25" hidden="false" customHeight="true" outlineLevel="0" collapsed="false">
      <c r="A41" s="0"/>
      <c r="B41" s="108" t="n">
        <f aca="false">
B38+1</f>
        <v>
8</v>
      </c>
      <c r="C41" s="140"/>
      <c r="D41" s="140"/>
      <c r="E41" s="140"/>
      <c r="F41" s="140"/>
      <c r="G41" s="109" t="s">
        <v>
72</v>
      </c>
      <c r="H41" s="109"/>
      <c r="I41" s="110"/>
      <c r="J41" s="111"/>
      <c r="K41" s="110"/>
      <c r="L41" s="111"/>
      <c r="M41" s="112" t="s">
        <v>
55</v>
      </c>
      <c r="N41" s="112"/>
      <c r="O41" s="113" t="s">
        <v>
70</v>
      </c>
      <c r="P41" s="113"/>
      <c r="Q41" s="113"/>
      <c r="R41" s="113"/>
      <c r="S41" s="146"/>
      <c r="T41" s="146"/>
      <c r="U41" s="146"/>
      <c r="V41" s="114" t="s">
        <v>
57</v>
      </c>
      <c r="W41" s="115"/>
      <c r="X41" s="115"/>
      <c r="Y41" s="116"/>
      <c r="Z41" s="117"/>
      <c r="AA41" s="118" t="e">
        <f aca="false">
IF(AA40="","",VLOOKUP(AA40,))</f>
        <v>
#VALUE!</v>
      </c>
      <c r="AB41" s="119" t="e">
        <f aca="false">
IF(AB40="","",VLOOKUP(AB40,))</f>
        <v>
#VALUE!</v>
      </c>
      <c r="AC41" s="119" t="e">
        <f aca="false">
IF(AC40="","",VLOOKUP(AC40,))</f>
        <v>
#VALUE!</v>
      </c>
      <c r="AD41" s="119" t="e">
        <f aca="false">
IF(AD40="","",VLOOKUP(AD40,))</f>
        <v>
#VALUE!</v>
      </c>
      <c r="AE41" s="119" t="e">
        <f aca="false">
IF(AE40="","",VLOOKUP(AE40,))</f>
        <v>
#VALUE!</v>
      </c>
      <c r="AF41" s="119" t="e">
        <f aca="false">
IF(AF40="","",VLOOKUP(AF40,))</f>
        <v>
#VALUE!</v>
      </c>
      <c r="AG41" s="120" t="e">
        <f aca="false">
IF(AG40="","",VLOOKUP(AG40,))</f>
        <v>
#VALUE!</v>
      </c>
      <c r="AH41" s="118" t="e">
        <f aca="false">
IF(AH40="","",VLOOKUP(AH40,))</f>
        <v>
#VALUE!</v>
      </c>
      <c r="AI41" s="119" t="e">
        <f aca="false">
IF(AI40="","",VLOOKUP(AI40,))</f>
        <v>
#VALUE!</v>
      </c>
      <c r="AJ41" s="119" t="e">
        <f aca="false">
IF(AJ40="","",VLOOKUP(AJ40,))</f>
        <v>
#VALUE!</v>
      </c>
      <c r="AK41" s="119" t="e">
        <f aca="false">
IF(AK40="","",VLOOKUP(AK40,))</f>
        <v>
#VALUE!</v>
      </c>
      <c r="AL41" s="119" t="e">
        <f aca="false">
IF(AL40="","",VLOOKUP(AL40,))</f>
        <v>
#VALUE!</v>
      </c>
      <c r="AM41" s="119" t="e">
        <f aca="false">
IF(AM40="","",VLOOKUP(AM40,))</f>
        <v>
#VALUE!</v>
      </c>
      <c r="AN41" s="120" t="e">
        <f aca="false">
IF(AN40="","",VLOOKUP(AN40,))</f>
        <v>
#VALUE!</v>
      </c>
      <c r="AO41" s="118" t="e">
        <f aca="false">
IF(AO40="","",VLOOKUP(AO40,))</f>
        <v>
#VALUE!</v>
      </c>
      <c r="AP41" s="119" t="e">
        <f aca="false">
IF(AP40="","",VLOOKUP(AP40,))</f>
        <v>
#VALUE!</v>
      </c>
      <c r="AQ41" s="119" t="e">
        <f aca="false">
IF(AQ40="","",VLOOKUP(AQ40,))</f>
        <v>
#VALUE!</v>
      </c>
      <c r="AR41" s="119" t="e">
        <f aca="false">
IF(AR40="","",VLOOKUP(AR40,))</f>
        <v>
#VALUE!</v>
      </c>
      <c r="AS41" s="119" t="e">
        <f aca="false">
IF(AS40="","",VLOOKUP(AS40,))</f>
        <v>
#VALUE!</v>
      </c>
      <c r="AT41" s="119" t="e">
        <f aca="false">
IF(AT40="","",VLOOKUP(AT40,))</f>
        <v>
#VALUE!</v>
      </c>
      <c r="AU41" s="120" t="e">
        <f aca="false">
IF(AU40="","",VLOOKUP(AU40,))</f>
        <v>
#VALUE!</v>
      </c>
      <c r="AV41" s="118" t="e">
        <f aca="false">
IF(AV40="","",VLOOKUP(AV40,))</f>
        <v>
#VALUE!</v>
      </c>
      <c r="AW41" s="119" t="e">
        <f aca="false">
IF(AW40="","",VLOOKUP(AW40,))</f>
        <v>
#VALUE!</v>
      </c>
      <c r="AX41" s="119" t="e">
        <f aca="false">
IF(AX40="","",VLOOKUP(AX40,))</f>
        <v>
#VALUE!</v>
      </c>
      <c r="AY41" s="119" t="e">
        <f aca="false">
IF(AY40="","",VLOOKUP(AY40,))</f>
        <v>
#VALUE!</v>
      </c>
      <c r="AZ41" s="119" t="e">
        <f aca="false">
IF(AZ40="","",VLOOKUP(AZ40,))</f>
        <v>
#VALUE!</v>
      </c>
      <c r="BA41" s="119" t="e">
        <f aca="false">
IF(BA40="","",VLOOKUP(BA40,))</f>
        <v>
#VALUE!</v>
      </c>
      <c r="BB41" s="120" t="e">
        <f aca="false">
IF(BB40="","",VLOOKUP(BB40,))</f>
        <v>
#VALUE!</v>
      </c>
      <c r="BC41" s="118" t="str">
        <f aca="false">
IF(BC40="","",VLOOKUP(BC40,))</f>
        <v>
</v>
      </c>
      <c r="BD41" s="119" t="str">
        <f aca="false">
IF(BD40="","",VLOOKUP(BD40,))</f>
        <v>
</v>
      </c>
      <c r="BE41" s="121" t="str">
        <f aca="false">
IF(BE40="","",VLOOKUP(BE40,))</f>
        <v>
</v>
      </c>
      <c r="BF41" s="122" t="n">
        <f aca="false">
IF($BI$3="計画",SUM(AA41:BB41),IF($BI$3="実績",SUM(AA41:BE41),""))</f>
        <v>
140</v>
      </c>
      <c r="BG41" s="122"/>
      <c r="BH41" s="123" t="n">
        <f aca="false">
IF($BI$3="計画",BF41/4,IF($BI$3="実績",(BF41/($BI$7/7)),""))</f>
        <v>
35</v>
      </c>
      <c r="BI41" s="123"/>
      <c r="BJ41" s="158"/>
      <c r="BK41" s="158"/>
      <c r="BL41" s="158"/>
      <c r="BM41" s="158"/>
      <c r="BN41" s="158"/>
    </row>
    <row r="42" customFormat="false" ht="20.25" hidden="false" customHeight="true" outlineLevel="0" collapsed="false">
      <c r="A42" s="0"/>
      <c r="B42" s="124"/>
      <c r="C42" s="140"/>
      <c r="D42" s="140"/>
      <c r="E42" s="140"/>
      <c r="F42" s="140"/>
      <c r="G42" s="125"/>
      <c r="H42" s="125"/>
      <c r="I42" s="126" t="str">
        <f aca="false">
G41</f>
        <v>
看護職員</v>
      </c>
      <c r="J42" s="126"/>
      <c r="K42" s="126" t="str">
        <f aca="false">
M41</f>
        <v>
A</v>
      </c>
      <c r="L42" s="126"/>
      <c r="M42" s="127"/>
      <c r="N42" s="127"/>
      <c r="O42" s="128"/>
      <c r="P42" s="128"/>
      <c r="Q42" s="128"/>
      <c r="R42" s="128"/>
      <c r="S42" s="146"/>
      <c r="T42" s="146"/>
      <c r="U42" s="146"/>
      <c r="V42" s="129" t="s">
        <v>
58</v>
      </c>
      <c r="W42" s="165"/>
      <c r="X42" s="165"/>
      <c r="Y42" s="131"/>
      <c r="Z42" s="132"/>
      <c r="AA42" s="133" t="e">
        <f aca="false">
IF(AA40="","",VLOOKUP(AA40,))</f>
        <v>
#VALUE!</v>
      </c>
      <c r="AB42" s="134" t="e">
        <f aca="false">
IF(AB40="","",VLOOKUP(AB40,))</f>
        <v>
#VALUE!</v>
      </c>
      <c r="AC42" s="134" t="e">
        <f aca="false">
IF(AC40="","",VLOOKUP(AC40,))</f>
        <v>
#VALUE!</v>
      </c>
      <c r="AD42" s="134" t="e">
        <f aca="false">
IF(AD40="","",VLOOKUP(AD40,))</f>
        <v>
#VALUE!</v>
      </c>
      <c r="AE42" s="134" t="e">
        <f aca="false">
IF(AE40="","",VLOOKUP(AE40,))</f>
        <v>
#VALUE!</v>
      </c>
      <c r="AF42" s="134" t="e">
        <f aca="false">
IF(AF40="","",VLOOKUP(AF40,))</f>
        <v>
#VALUE!</v>
      </c>
      <c r="AG42" s="135" t="e">
        <f aca="false">
IF(AG40="","",VLOOKUP(AG40,))</f>
        <v>
#VALUE!</v>
      </c>
      <c r="AH42" s="133" t="e">
        <f aca="false">
IF(AH40="","",VLOOKUP(AH40,))</f>
        <v>
#VALUE!</v>
      </c>
      <c r="AI42" s="134" t="e">
        <f aca="false">
IF(AI40="","",VLOOKUP(AI40,))</f>
        <v>
#VALUE!</v>
      </c>
      <c r="AJ42" s="134" t="e">
        <f aca="false">
IF(AJ40="","",VLOOKUP(AJ40,))</f>
        <v>
#VALUE!</v>
      </c>
      <c r="AK42" s="134" t="e">
        <f aca="false">
IF(AK40="","",VLOOKUP(AK40,))</f>
        <v>
#VALUE!</v>
      </c>
      <c r="AL42" s="134" t="e">
        <f aca="false">
IF(AL40="","",VLOOKUP(AL40,))</f>
        <v>
#VALUE!</v>
      </c>
      <c r="AM42" s="134" t="e">
        <f aca="false">
IF(AM40="","",VLOOKUP(AM40,))</f>
        <v>
#VALUE!</v>
      </c>
      <c r="AN42" s="135" t="e">
        <f aca="false">
IF(AN40="","",VLOOKUP(AN40,))</f>
        <v>
#VALUE!</v>
      </c>
      <c r="AO42" s="133" t="e">
        <f aca="false">
IF(AO40="","",VLOOKUP(AO40,))</f>
        <v>
#VALUE!</v>
      </c>
      <c r="AP42" s="134" t="e">
        <f aca="false">
IF(AP40="","",VLOOKUP(AP40,))</f>
        <v>
#VALUE!</v>
      </c>
      <c r="AQ42" s="134" t="e">
        <f aca="false">
IF(AQ40="","",VLOOKUP(AQ40,))</f>
        <v>
#VALUE!</v>
      </c>
      <c r="AR42" s="134" t="e">
        <f aca="false">
IF(AR40="","",VLOOKUP(AR40,))</f>
        <v>
#VALUE!</v>
      </c>
      <c r="AS42" s="134" t="e">
        <f aca="false">
IF(AS40="","",VLOOKUP(AS40,))</f>
        <v>
#VALUE!</v>
      </c>
      <c r="AT42" s="134" t="e">
        <f aca="false">
IF(AT40="","",VLOOKUP(AT40,))</f>
        <v>
#VALUE!</v>
      </c>
      <c r="AU42" s="135" t="e">
        <f aca="false">
IF(AU40="","",VLOOKUP(AU40,))</f>
        <v>
#VALUE!</v>
      </c>
      <c r="AV42" s="133" t="e">
        <f aca="false">
IF(AV40="","",VLOOKUP(AV40,))</f>
        <v>
#VALUE!</v>
      </c>
      <c r="AW42" s="134" t="e">
        <f aca="false">
IF(AW40="","",VLOOKUP(AW40,))</f>
        <v>
#VALUE!</v>
      </c>
      <c r="AX42" s="134" t="e">
        <f aca="false">
IF(AX40="","",VLOOKUP(AX40,))</f>
        <v>
#VALUE!</v>
      </c>
      <c r="AY42" s="134" t="e">
        <f aca="false">
IF(AY40="","",VLOOKUP(AY40,))</f>
        <v>
#VALUE!</v>
      </c>
      <c r="AZ42" s="134" t="e">
        <f aca="false">
IF(AZ40="","",VLOOKUP(AZ40,))</f>
        <v>
#VALUE!</v>
      </c>
      <c r="BA42" s="134" t="e">
        <f aca="false">
IF(BA40="","",VLOOKUP(BA40,))</f>
        <v>
#VALUE!</v>
      </c>
      <c r="BB42" s="135" t="e">
        <f aca="false">
IF(BB40="","",VLOOKUP(BB40,))</f>
        <v>
#VALUE!</v>
      </c>
      <c r="BC42" s="133" t="str">
        <f aca="false">
IF(BC40="","",VLOOKUP(BC40,))</f>
        <v>
</v>
      </c>
      <c r="BD42" s="134" t="str">
        <f aca="false">
IF(BD40="","",VLOOKUP(BD40,))</f>
        <v>
</v>
      </c>
      <c r="BE42" s="136" t="str">
        <f aca="false">
IF(BE40="","",VLOOKUP(BE40,))</f>
        <v>
</v>
      </c>
      <c r="BF42" s="137" t="n">
        <f aca="false">
IF($BI$3="計画",SUM(AA42:BB42),IF($BI$3="実績",SUM(AA42:BE42),""))</f>
        <v>
20</v>
      </c>
      <c r="BG42" s="137"/>
      <c r="BH42" s="138" t="n">
        <f aca="false">
IF($BI$3="計画",BF42/4,IF($BI$3="実績",(BF42/($BI$7/7)),""))</f>
        <v>
5</v>
      </c>
      <c r="BI42" s="138"/>
      <c r="BJ42" s="158"/>
      <c r="BK42" s="158"/>
      <c r="BL42" s="158"/>
      <c r="BM42" s="158"/>
      <c r="BN42" s="158"/>
    </row>
    <row r="43" customFormat="false" ht="20.25" hidden="false" customHeight="true" outlineLevel="0" collapsed="false">
      <c r="A43" s="0"/>
      <c r="B43" s="139"/>
      <c r="C43" s="140" t="s">
        <v>
77</v>
      </c>
      <c r="D43" s="170" t="s">
        <v>
78</v>
      </c>
      <c r="E43" s="170"/>
      <c r="F43" s="170"/>
      <c r="G43" s="159"/>
      <c r="H43" s="159"/>
      <c r="I43" s="110"/>
      <c r="J43" s="111"/>
      <c r="K43" s="110"/>
      <c r="L43" s="111"/>
      <c r="M43" s="144"/>
      <c r="N43" s="144"/>
      <c r="O43" s="160"/>
      <c r="P43" s="160"/>
      <c r="Q43" s="160"/>
      <c r="R43" s="160"/>
      <c r="S43" s="146" t="s">
        <v>
79</v>
      </c>
      <c r="T43" s="146"/>
      <c r="U43" s="146"/>
      <c r="V43" s="147" t="s">
        <v>
51</v>
      </c>
      <c r="W43" s="148"/>
      <c r="X43" s="148"/>
      <c r="Y43" s="149"/>
      <c r="Z43" s="150"/>
      <c r="AA43" s="151" t="s">
        <v>
80</v>
      </c>
      <c r="AB43" s="153" t="s">
        <v>
53</v>
      </c>
      <c r="AC43" s="152" t="s">
        <v>
81</v>
      </c>
      <c r="AD43" s="152" t="s">
        <v>
81</v>
      </c>
      <c r="AE43" s="153" t="s">
        <v>
53</v>
      </c>
      <c r="AF43" s="152" t="s">
        <v>
82</v>
      </c>
      <c r="AG43" s="171" t="s">
        <v>
53</v>
      </c>
      <c r="AH43" s="169" t="s">
        <v>
53</v>
      </c>
      <c r="AI43" s="152" t="s">
        <v>
80</v>
      </c>
      <c r="AJ43" s="153" t="s">
        <v>
53</v>
      </c>
      <c r="AK43" s="152" t="s">
        <v>
81</v>
      </c>
      <c r="AL43" s="152" t="s">
        <v>
81</v>
      </c>
      <c r="AM43" s="153" t="s">
        <v>
53</v>
      </c>
      <c r="AN43" s="154" t="s">
        <v>
82</v>
      </c>
      <c r="AO43" s="151" t="s">
        <v>
82</v>
      </c>
      <c r="AP43" s="153" t="s">
        <v>
53</v>
      </c>
      <c r="AQ43" s="152" t="s">
        <v>
80</v>
      </c>
      <c r="AR43" s="153" t="s">
        <v>
53</v>
      </c>
      <c r="AS43" s="152" t="s">
        <v>
81</v>
      </c>
      <c r="AT43" s="152" t="s">
        <v>
81</v>
      </c>
      <c r="AU43" s="171" t="s">
        <v>
53</v>
      </c>
      <c r="AV43" s="151" t="s">
        <v>
82</v>
      </c>
      <c r="AW43" s="153" t="s">
        <v>
53</v>
      </c>
      <c r="AX43" s="153" t="s">
        <v>
53</v>
      </c>
      <c r="AY43" s="152" t="s">
        <v>
80</v>
      </c>
      <c r="AZ43" s="153" t="s">
        <v>
53</v>
      </c>
      <c r="BA43" s="152" t="s">
        <v>
81</v>
      </c>
      <c r="BB43" s="154" t="s">
        <v>
81</v>
      </c>
      <c r="BC43" s="151"/>
      <c r="BD43" s="152"/>
      <c r="BE43" s="155"/>
      <c r="BF43" s="156"/>
      <c r="BG43" s="156"/>
      <c r="BH43" s="157"/>
      <c r="BI43" s="157"/>
      <c r="BJ43" s="158"/>
      <c r="BK43" s="158"/>
      <c r="BL43" s="158"/>
      <c r="BM43" s="158"/>
      <c r="BN43" s="158"/>
    </row>
    <row r="44" customFormat="false" ht="20.25" hidden="false" customHeight="true" outlineLevel="0" collapsed="false">
      <c r="A44" s="0"/>
      <c r="B44" s="108" t="n">
        <f aca="false">
B41+1</f>
        <v>
9</v>
      </c>
      <c r="C44" s="140"/>
      <c r="D44" s="170"/>
      <c r="E44" s="170"/>
      <c r="F44" s="170"/>
      <c r="G44" s="109" t="s">
        <v>
83</v>
      </c>
      <c r="H44" s="109"/>
      <c r="I44" s="110"/>
      <c r="J44" s="111"/>
      <c r="K44" s="110"/>
      <c r="L44" s="111"/>
      <c r="M44" s="112" t="s">
        <v>
55</v>
      </c>
      <c r="N44" s="112"/>
      <c r="O44" s="113" t="s">
        <v>
84</v>
      </c>
      <c r="P44" s="113"/>
      <c r="Q44" s="113"/>
      <c r="R44" s="113"/>
      <c r="S44" s="146"/>
      <c r="T44" s="146"/>
      <c r="U44" s="146"/>
      <c r="V44" s="114" t="s">
        <v>
57</v>
      </c>
      <c r="W44" s="115"/>
      <c r="X44" s="115"/>
      <c r="Y44" s="116"/>
      <c r="Z44" s="117"/>
      <c r="AA44" s="118" t="e">
        <f aca="false">
IF(AA43="","",VLOOKUP(AA43,))</f>
        <v>
#VALUE!</v>
      </c>
      <c r="AB44" s="119" t="e">
        <f aca="false">
IF(AB43="","",VLOOKUP(AB43,))</f>
        <v>
#VALUE!</v>
      </c>
      <c r="AC44" s="119" t="e">
        <f aca="false">
IF(AC43="","",VLOOKUP(AC43,))</f>
        <v>
#VALUE!</v>
      </c>
      <c r="AD44" s="119" t="e">
        <f aca="false">
IF(AD43="","",VLOOKUP(AD43,))</f>
        <v>
#VALUE!</v>
      </c>
      <c r="AE44" s="119" t="e">
        <f aca="false">
IF(AE43="","",VLOOKUP(AE43,))</f>
        <v>
#VALUE!</v>
      </c>
      <c r="AF44" s="119" t="e">
        <f aca="false">
IF(AF43="","",VLOOKUP(AF43,))</f>
        <v>
#VALUE!</v>
      </c>
      <c r="AG44" s="120" t="e">
        <f aca="false">
IF(AG43="","",VLOOKUP(AG43,))</f>
        <v>
#VALUE!</v>
      </c>
      <c r="AH44" s="118" t="e">
        <f aca="false">
IF(AH43="","",VLOOKUP(AH43,))</f>
        <v>
#VALUE!</v>
      </c>
      <c r="AI44" s="119" t="e">
        <f aca="false">
IF(AI43="","",VLOOKUP(AI43,))</f>
        <v>
#VALUE!</v>
      </c>
      <c r="AJ44" s="119" t="e">
        <f aca="false">
IF(AJ43="","",VLOOKUP(AJ43,))</f>
        <v>
#VALUE!</v>
      </c>
      <c r="AK44" s="119" t="e">
        <f aca="false">
IF(AK43="","",VLOOKUP(AK43,))</f>
        <v>
#VALUE!</v>
      </c>
      <c r="AL44" s="119" t="e">
        <f aca="false">
IF(AL43="","",VLOOKUP(AL43,))</f>
        <v>
#VALUE!</v>
      </c>
      <c r="AM44" s="119" t="e">
        <f aca="false">
IF(AM43="","",VLOOKUP(AM43,))</f>
        <v>
#VALUE!</v>
      </c>
      <c r="AN44" s="120" t="e">
        <f aca="false">
IF(AN43="","",VLOOKUP(AN43,))</f>
        <v>
#VALUE!</v>
      </c>
      <c r="AO44" s="118" t="e">
        <f aca="false">
IF(AO43="","",VLOOKUP(AO43,))</f>
        <v>
#VALUE!</v>
      </c>
      <c r="AP44" s="119" t="e">
        <f aca="false">
IF(AP43="","",VLOOKUP(AP43,))</f>
        <v>
#VALUE!</v>
      </c>
      <c r="AQ44" s="119" t="e">
        <f aca="false">
IF(AQ43="","",VLOOKUP(AQ43,))</f>
        <v>
#VALUE!</v>
      </c>
      <c r="AR44" s="119" t="e">
        <f aca="false">
IF(AR43="","",VLOOKUP(AR43,))</f>
        <v>
#VALUE!</v>
      </c>
      <c r="AS44" s="119" t="e">
        <f aca="false">
IF(AS43="","",VLOOKUP(AS43,))</f>
        <v>
#VALUE!</v>
      </c>
      <c r="AT44" s="119" t="e">
        <f aca="false">
IF(AT43="","",VLOOKUP(AT43,))</f>
        <v>
#VALUE!</v>
      </c>
      <c r="AU44" s="120" t="e">
        <f aca="false">
IF(AU43="","",VLOOKUP(AU43,))</f>
        <v>
#VALUE!</v>
      </c>
      <c r="AV44" s="118" t="e">
        <f aca="false">
IF(AV43="","",VLOOKUP(AV43,))</f>
        <v>
#VALUE!</v>
      </c>
      <c r="AW44" s="119" t="e">
        <f aca="false">
IF(AW43="","",VLOOKUP(AW43,))</f>
        <v>
#VALUE!</v>
      </c>
      <c r="AX44" s="119" t="e">
        <f aca="false">
IF(AX43="","",VLOOKUP(AX43,))</f>
        <v>
#VALUE!</v>
      </c>
      <c r="AY44" s="119" t="e">
        <f aca="false">
IF(AY43="","",VLOOKUP(AY43,))</f>
        <v>
#VALUE!</v>
      </c>
      <c r="AZ44" s="119" t="e">
        <f aca="false">
IF(AZ43="","",VLOOKUP(AZ43,))</f>
        <v>
#VALUE!</v>
      </c>
      <c r="BA44" s="119" t="e">
        <f aca="false">
IF(BA43="","",VLOOKUP(BA43,))</f>
        <v>
#VALUE!</v>
      </c>
      <c r="BB44" s="120" t="e">
        <f aca="false">
IF(BB43="","",VLOOKUP(BB43,))</f>
        <v>
#VALUE!</v>
      </c>
      <c r="BC44" s="118" t="str">
        <f aca="false">
IF(BC43="","",VLOOKUP(BC43,))</f>
        <v>
</v>
      </c>
      <c r="BD44" s="119" t="str">
        <f aca="false">
IF(BD43="","",VLOOKUP(BD43,))</f>
        <v>
</v>
      </c>
      <c r="BE44" s="121" t="str">
        <f aca="false">
IF(BE43="","",VLOOKUP(BE43,))</f>
        <v>
</v>
      </c>
      <c r="BF44" s="122" t="n">
        <f aca="false">
IF($BI$3="計画",SUM(AA44:BB44),IF($BI$3="実績",SUM(AA44:BE44),""))</f>
        <v>
76</v>
      </c>
      <c r="BG44" s="122"/>
      <c r="BH44" s="123" t="n">
        <f aca="false">
IF($BI$3="計画",BF44/4,IF($BI$3="実績",(BF44/($BI$7/7)),""))</f>
        <v>
19</v>
      </c>
      <c r="BI44" s="123"/>
      <c r="BJ44" s="158"/>
      <c r="BK44" s="158"/>
      <c r="BL44" s="158"/>
      <c r="BM44" s="158"/>
      <c r="BN44" s="158"/>
    </row>
    <row r="45" customFormat="false" ht="20.25" hidden="false" customHeight="true" outlineLevel="0" collapsed="false">
      <c r="A45" s="0"/>
      <c r="B45" s="124"/>
      <c r="C45" s="140"/>
      <c r="D45" s="170"/>
      <c r="E45" s="170"/>
      <c r="F45" s="170"/>
      <c r="G45" s="125"/>
      <c r="H45" s="125"/>
      <c r="I45" s="126" t="str">
        <f aca="false">
G44</f>
        <v>
介護職員</v>
      </c>
      <c r="J45" s="126"/>
      <c r="K45" s="126" t="str">
        <f aca="false">
M44</f>
        <v>
A</v>
      </c>
      <c r="L45" s="126"/>
      <c r="M45" s="127"/>
      <c r="N45" s="127"/>
      <c r="O45" s="128"/>
      <c r="P45" s="128"/>
      <c r="Q45" s="128"/>
      <c r="R45" s="128"/>
      <c r="S45" s="146"/>
      <c r="T45" s="146"/>
      <c r="U45" s="146"/>
      <c r="V45" s="129" t="s">
        <v>
58</v>
      </c>
      <c r="W45" s="130"/>
      <c r="X45" s="130"/>
      <c r="Y45" s="166"/>
      <c r="Z45" s="167"/>
      <c r="AA45" s="133" t="e">
        <f aca="false">
IF(AA43="","",VLOOKUP(AA43,))</f>
        <v>
#VALUE!</v>
      </c>
      <c r="AB45" s="134" t="e">
        <f aca="false">
IF(AB43="","",VLOOKUP(AB43,))</f>
        <v>
#VALUE!</v>
      </c>
      <c r="AC45" s="134" t="e">
        <f aca="false">
IF(AC43="","",VLOOKUP(AC43,))</f>
        <v>
#VALUE!</v>
      </c>
      <c r="AD45" s="134" t="e">
        <f aca="false">
IF(AD43="","",VLOOKUP(AD43,))</f>
        <v>
#VALUE!</v>
      </c>
      <c r="AE45" s="134" t="e">
        <f aca="false">
IF(AE43="","",VLOOKUP(AE43,))</f>
        <v>
#VALUE!</v>
      </c>
      <c r="AF45" s="134" t="e">
        <f aca="false">
IF(AF43="","",VLOOKUP(AF43,))</f>
        <v>
#VALUE!</v>
      </c>
      <c r="AG45" s="135" t="e">
        <f aca="false">
IF(AG43="","",VLOOKUP(AG43,))</f>
        <v>
#VALUE!</v>
      </c>
      <c r="AH45" s="133" t="e">
        <f aca="false">
IF(AH43="","",VLOOKUP(AH43,))</f>
        <v>
#VALUE!</v>
      </c>
      <c r="AI45" s="134" t="e">
        <f aca="false">
IF(AI43="","",VLOOKUP(AI43,))</f>
        <v>
#VALUE!</v>
      </c>
      <c r="AJ45" s="134" t="e">
        <f aca="false">
IF(AJ43="","",VLOOKUP(AJ43,))</f>
        <v>
#VALUE!</v>
      </c>
      <c r="AK45" s="134" t="e">
        <f aca="false">
IF(AK43="","",VLOOKUP(AK43,))</f>
        <v>
#VALUE!</v>
      </c>
      <c r="AL45" s="134" t="e">
        <f aca="false">
IF(AL43="","",VLOOKUP(AL43,))</f>
        <v>
#VALUE!</v>
      </c>
      <c r="AM45" s="134" t="e">
        <f aca="false">
IF(AM43="","",VLOOKUP(AM43,))</f>
        <v>
#VALUE!</v>
      </c>
      <c r="AN45" s="135" t="e">
        <f aca="false">
IF(AN43="","",VLOOKUP(AN43,))</f>
        <v>
#VALUE!</v>
      </c>
      <c r="AO45" s="133" t="e">
        <f aca="false">
IF(AO43="","",VLOOKUP(AO43,))</f>
        <v>
#VALUE!</v>
      </c>
      <c r="AP45" s="134" t="e">
        <f aca="false">
IF(AP43="","",VLOOKUP(AP43,))</f>
        <v>
#VALUE!</v>
      </c>
      <c r="AQ45" s="134" t="e">
        <f aca="false">
IF(AQ43="","",VLOOKUP(AQ43,))</f>
        <v>
#VALUE!</v>
      </c>
      <c r="AR45" s="134" t="e">
        <f aca="false">
IF(AR43="","",VLOOKUP(AR43,))</f>
        <v>
#VALUE!</v>
      </c>
      <c r="AS45" s="134" t="e">
        <f aca="false">
IF(AS43="","",VLOOKUP(AS43,))</f>
        <v>
#VALUE!</v>
      </c>
      <c r="AT45" s="134" t="e">
        <f aca="false">
IF(AT43="","",VLOOKUP(AT43,))</f>
        <v>
#VALUE!</v>
      </c>
      <c r="AU45" s="135" t="e">
        <f aca="false">
IF(AU43="","",VLOOKUP(AU43,))</f>
        <v>
#VALUE!</v>
      </c>
      <c r="AV45" s="133" t="e">
        <f aca="false">
IF(AV43="","",VLOOKUP(AV43,))</f>
        <v>
#VALUE!</v>
      </c>
      <c r="AW45" s="134" t="e">
        <f aca="false">
IF(AW43="","",VLOOKUP(AW43,))</f>
        <v>
#VALUE!</v>
      </c>
      <c r="AX45" s="134" t="e">
        <f aca="false">
IF(AX43="","",VLOOKUP(AX43,))</f>
        <v>
#VALUE!</v>
      </c>
      <c r="AY45" s="134" t="e">
        <f aca="false">
IF(AY43="","",VLOOKUP(AY43,))</f>
        <v>
#VALUE!</v>
      </c>
      <c r="AZ45" s="134" t="e">
        <f aca="false">
IF(AZ43="","",VLOOKUP(AZ43,))</f>
        <v>
#VALUE!</v>
      </c>
      <c r="BA45" s="134" t="e">
        <f aca="false">
IF(BA43="","",VLOOKUP(BA43,))</f>
        <v>
#VALUE!</v>
      </c>
      <c r="BB45" s="135" t="e">
        <f aca="false">
IF(BB43="","",VLOOKUP(BB43,))</f>
        <v>
#VALUE!</v>
      </c>
      <c r="BC45" s="133" t="str">
        <f aca="false">
IF(BC43="","",VLOOKUP(BC43,))</f>
        <v>
</v>
      </c>
      <c r="BD45" s="134" t="str">
        <f aca="false">
IF(BD43="","",VLOOKUP(BD43,))</f>
        <v>
</v>
      </c>
      <c r="BE45" s="136" t="str">
        <f aca="false">
IF(BE43="","",VLOOKUP(BE43,))</f>
        <v>
</v>
      </c>
      <c r="BF45" s="137" t="n">
        <f aca="false">
IF($BI$3="計画",SUM(AA45:BB45),IF($BI$3="実績",SUM(AA45:BE45),""))</f>
        <v>
84</v>
      </c>
      <c r="BG45" s="137"/>
      <c r="BH45" s="138" t="n">
        <f aca="false">
IF($BI$3="計画",BF45/4,IF($BI$3="実績",(BF45/($BI$7/7)),""))</f>
        <v>
21</v>
      </c>
      <c r="BI45" s="138"/>
      <c r="BJ45" s="158"/>
      <c r="BK45" s="158"/>
      <c r="BL45" s="158"/>
      <c r="BM45" s="158"/>
      <c r="BN45" s="158"/>
    </row>
    <row r="46" customFormat="false" ht="20.25" hidden="false" customHeight="true" outlineLevel="0" collapsed="false">
      <c r="A46" s="0"/>
      <c r="B46" s="139"/>
      <c r="C46" s="140"/>
      <c r="D46" s="170" t="s">
        <v>
78</v>
      </c>
      <c r="E46" s="170"/>
      <c r="F46" s="170"/>
      <c r="G46" s="159"/>
      <c r="H46" s="159"/>
      <c r="I46" s="110"/>
      <c r="J46" s="111"/>
      <c r="K46" s="110"/>
      <c r="L46" s="111"/>
      <c r="M46" s="144"/>
      <c r="N46" s="144"/>
      <c r="O46" s="160"/>
      <c r="P46" s="160"/>
      <c r="Q46" s="160"/>
      <c r="R46" s="160"/>
      <c r="S46" s="146" t="s">
        <v>
85</v>
      </c>
      <c r="T46" s="146"/>
      <c r="U46" s="146"/>
      <c r="V46" s="147" t="s">
        <v>
51</v>
      </c>
      <c r="W46" s="161"/>
      <c r="X46" s="161"/>
      <c r="Y46" s="162"/>
      <c r="Z46" s="168"/>
      <c r="AA46" s="169" t="s">
        <v>
53</v>
      </c>
      <c r="AB46" s="152" t="s">
        <v>
80</v>
      </c>
      <c r="AC46" s="153" t="s">
        <v>
53</v>
      </c>
      <c r="AD46" s="152" t="s">
        <v>
82</v>
      </c>
      <c r="AE46" s="152" t="s">
        <v>
81</v>
      </c>
      <c r="AF46" s="153" t="s">
        <v>
53</v>
      </c>
      <c r="AG46" s="154" t="s">
        <v>
82</v>
      </c>
      <c r="AH46" s="151" t="s">
        <v>
82</v>
      </c>
      <c r="AI46" s="153" t="s">
        <v>
53</v>
      </c>
      <c r="AJ46" s="152" t="s">
        <v>
80</v>
      </c>
      <c r="AK46" s="153" t="s">
        <v>
53</v>
      </c>
      <c r="AL46" s="152" t="s">
        <v>
82</v>
      </c>
      <c r="AM46" s="152" t="s">
        <v>
81</v>
      </c>
      <c r="AN46" s="171" t="s">
        <v>
53</v>
      </c>
      <c r="AO46" s="151" t="s">
        <v>
82</v>
      </c>
      <c r="AP46" s="152" t="s">
        <v>
81</v>
      </c>
      <c r="AQ46" s="153" t="s">
        <v>
53</v>
      </c>
      <c r="AR46" s="152" t="s">
        <v>
80</v>
      </c>
      <c r="AS46" s="153" t="s">
        <v>
53</v>
      </c>
      <c r="AT46" s="152" t="s">
        <v>
82</v>
      </c>
      <c r="AU46" s="171" t="s">
        <v>
53</v>
      </c>
      <c r="AV46" s="169" t="s">
        <v>
53</v>
      </c>
      <c r="AW46" s="152" t="s">
        <v>
82</v>
      </c>
      <c r="AX46" s="152" t="s">
        <v>
81</v>
      </c>
      <c r="AY46" s="153" t="s">
        <v>
53</v>
      </c>
      <c r="AZ46" s="152" t="s">
        <v>
80</v>
      </c>
      <c r="BA46" s="153" t="s">
        <v>
53</v>
      </c>
      <c r="BB46" s="154" t="s">
        <v>
82</v>
      </c>
      <c r="BC46" s="151"/>
      <c r="BD46" s="152"/>
      <c r="BE46" s="155"/>
      <c r="BF46" s="156"/>
      <c r="BG46" s="156"/>
      <c r="BH46" s="157"/>
      <c r="BI46" s="157"/>
      <c r="BJ46" s="158"/>
      <c r="BK46" s="158"/>
      <c r="BL46" s="158"/>
      <c r="BM46" s="158"/>
      <c r="BN46" s="158"/>
    </row>
    <row r="47" customFormat="false" ht="20.25" hidden="false" customHeight="true" outlineLevel="0" collapsed="false">
      <c r="A47" s="0"/>
      <c r="B47" s="108" t="n">
        <f aca="false">
B44+1</f>
        <v>
10</v>
      </c>
      <c r="C47" s="140"/>
      <c r="D47" s="170"/>
      <c r="E47" s="170"/>
      <c r="F47" s="170"/>
      <c r="G47" s="109" t="s">
        <v>
83</v>
      </c>
      <c r="H47" s="109"/>
      <c r="I47" s="110"/>
      <c r="J47" s="111"/>
      <c r="K47" s="110"/>
      <c r="L47" s="111"/>
      <c r="M47" s="112" t="s">
        <v>
55</v>
      </c>
      <c r="N47" s="112"/>
      <c r="O47" s="113" t="s">
        <v>
56</v>
      </c>
      <c r="P47" s="113"/>
      <c r="Q47" s="113"/>
      <c r="R47" s="113"/>
      <c r="S47" s="146"/>
      <c r="T47" s="146"/>
      <c r="U47" s="146"/>
      <c r="V47" s="114" t="s">
        <v>
57</v>
      </c>
      <c r="W47" s="115"/>
      <c r="X47" s="115"/>
      <c r="Y47" s="116"/>
      <c r="Z47" s="117"/>
      <c r="AA47" s="118" t="e">
        <f aca="false">
IF(AA46="","",VLOOKUP(AA46,))</f>
        <v>
#VALUE!</v>
      </c>
      <c r="AB47" s="119" t="e">
        <f aca="false">
IF(AB46="","",VLOOKUP(AB46,))</f>
        <v>
#VALUE!</v>
      </c>
      <c r="AC47" s="119" t="e">
        <f aca="false">
IF(AC46="","",VLOOKUP(AC46,))</f>
        <v>
#VALUE!</v>
      </c>
      <c r="AD47" s="119" t="e">
        <f aca="false">
IF(AD46="","",VLOOKUP(AD46,))</f>
        <v>
#VALUE!</v>
      </c>
      <c r="AE47" s="119" t="e">
        <f aca="false">
IF(AE46="","",VLOOKUP(AE46,))</f>
        <v>
#VALUE!</v>
      </c>
      <c r="AF47" s="119" t="e">
        <f aca="false">
IF(AF46="","",VLOOKUP(AF46,))</f>
        <v>
#VALUE!</v>
      </c>
      <c r="AG47" s="120" t="e">
        <f aca="false">
IF(AG46="","",VLOOKUP(AG46,))</f>
        <v>
#VALUE!</v>
      </c>
      <c r="AH47" s="118" t="e">
        <f aca="false">
IF(AH46="","",VLOOKUP(AH46,))</f>
        <v>
#VALUE!</v>
      </c>
      <c r="AI47" s="119" t="e">
        <f aca="false">
IF(AI46="","",VLOOKUP(AI46,))</f>
        <v>
#VALUE!</v>
      </c>
      <c r="AJ47" s="119" t="e">
        <f aca="false">
IF(AJ46="","",VLOOKUP(AJ46,))</f>
        <v>
#VALUE!</v>
      </c>
      <c r="AK47" s="119" t="e">
        <f aca="false">
IF(AK46="","",VLOOKUP(AK46,))</f>
        <v>
#VALUE!</v>
      </c>
      <c r="AL47" s="119" t="e">
        <f aca="false">
IF(AL46="","",VLOOKUP(AL46,))</f>
        <v>
#VALUE!</v>
      </c>
      <c r="AM47" s="119" t="e">
        <f aca="false">
IF(AM46="","",VLOOKUP(AM46,))</f>
        <v>
#VALUE!</v>
      </c>
      <c r="AN47" s="120" t="e">
        <f aca="false">
IF(AN46="","",VLOOKUP(AN46,))</f>
        <v>
#VALUE!</v>
      </c>
      <c r="AO47" s="118" t="e">
        <f aca="false">
IF(AO46="","",VLOOKUP(AO46,))</f>
        <v>
#VALUE!</v>
      </c>
      <c r="AP47" s="119" t="e">
        <f aca="false">
IF(AP46="","",VLOOKUP(AP46,))</f>
        <v>
#VALUE!</v>
      </c>
      <c r="AQ47" s="119" t="e">
        <f aca="false">
IF(AQ46="","",VLOOKUP(AQ46,))</f>
        <v>
#VALUE!</v>
      </c>
      <c r="AR47" s="119" t="e">
        <f aca="false">
IF(AR46="","",VLOOKUP(AR46,))</f>
        <v>
#VALUE!</v>
      </c>
      <c r="AS47" s="119" t="e">
        <f aca="false">
IF(AS46="","",VLOOKUP(AS46,))</f>
        <v>
#VALUE!</v>
      </c>
      <c r="AT47" s="119" t="e">
        <f aca="false">
IF(AT46="","",VLOOKUP(AT46,))</f>
        <v>
#VALUE!</v>
      </c>
      <c r="AU47" s="120" t="e">
        <f aca="false">
IF(AU46="","",VLOOKUP(AU46,))</f>
        <v>
#VALUE!</v>
      </c>
      <c r="AV47" s="118" t="e">
        <f aca="false">
IF(AV46="","",VLOOKUP(AV46,))</f>
        <v>
#VALUE!</v>
      </c>
      <c r="AW47" s="119" t="e">
        <f aca="false">
IF(AW46="","",VLOOKUP(AW46,))</f>
        <v>
#VALUE!</v>
      </c>
      <c r="AX47" s="119" t="e">
        <f aca="false">
IF(AX46="","",VLOOKUP(AX46,))</f>
        <v>
#VALUE!</v>
      </c>
      <c r="AY47" s="119" t="e">
        <f aca="false">
IF(AY46="","",VLOOKUP(AY46,))</f>
        <v>
#VALUE!</v>
      </c>
      <c r="AZ47" s="119" t="e">
        <f aca="false">
IF(AZ46="","",VLOOKUP(AZ46,))</f>
        <v>
#VALUE!</v>
      </c>
      <c r="BA47" s="119" t="e">
        <f aca="false">
IF(BA46="","",VLOOKUP(BA46,))</f>
        <v>
#VALUE!</v>
      </c>
      <c r="BB47" s="120" t="e">
        <f aca="false">
IF(BB46="","",VLOOKUP(BB46,))</f>
        <v>
#VALUE!</v>
      </c>
      <c r="BC47" s="118" t="str">
        <f aca="false">
IF(BC46="","",VLOOKUP(BC46,))</f>
        <v>
</v>
      </c>
      <c r="BD47" s="119" t="str">
        <f aca="false">
IF(BD46="","",VLOOKUP(BD46,))</f>
        <v>
</v>
      </c>
      <c r="BE47" s="121" t="str">
        <f aca="false">
IF(BE46="","",VLOOKUP(BE46,))</f>
        <v>
</v>
      </c>
      <c r="BF47" s="122" t="n">
        <f aca="false">
IF($BI$3="計画",SUM(AA47:BB47),IF($BI$3="実績",SUM(AA47:BE47),""))</f>
        <v>
72</v>
      </c>
      <c r="BG47" s="122"/>
      <c r="BH47" s="123" t="n">
        <f aca="false">
IF($BI$3="計画",BF47/4,IF($BI$3="実績",(BF47/($BI$7/7)),""))</f>
        <v>
18</v>
      </c>
      <c r="BI47" s="123"/>
      <c r="BJ47" s="158"/>
      <c r="BK47" s="158"/>
      <c r="BL47" s="158"/>
      <c r="BM47" s="158"/>
      <c r="BN47" s="158"/>
    </row>
    <row r="48" customFormat="false" ht="20.25" hidden="false" customHeight="true" outlineLevel="0" collapsed="false">
      <c r="A48" s="0"/>
      <c r="B48" s="124"/>
      <c r="C48" s="140"/>
      <c r="D48" s="170"/>
      <c r="E48" s="170"/>
      <c r="F48" s="170"/>
      <c r="G48" s="125"/>
      <c r="H48" s="125"/>
      <c r="I48" s="126" t="str">
        <f aca="false">
G47</f>
        <v>
介護職員</v>
      </c>
      <c r="J48" s="126"/>
      <c r="K48" s="126" t="str">
        <f aca="false">
M47</f>
        <v>
A</v>
      </c>
      <c r="L48" s="126"/>
      <c r="M48" s="127"/>
      <c r="N48" s="127"/>
      <c r="O48" s="128"/>
      <c r="P48" s="128"/>
      <c r="Q48" s="128"/>
      <c r="R48" s="128"/>
      <c r="S48" s="146"/>
      <c r="T48" s="146"/>
      <c r="U48" s="146"/>
      <c r="V48" s="129" t="s">
        <v>
58</v>
      </c>
      <c r="W48" s="172"/>
      <c r="X48" s="172"/>
      <c r="Y48" s="173"/>
      <c r="Z48" s="174"/>
      <c r="AA48" s="133" t="e">
        <f aca="false">
IF(AA46="","",VLOOKUP(AA46,))</f>
        <v>
#VALUE!</v>
      </c>
      <c r="AB48" s="134" t="e">
        <f aca="false">
IF(AB46="","",VLOOKUP(AB46,))</f>
        <v>
#VALUE!</v>
      </c>
      <c r="AC48" s="134" t="e">
        <f aca="false">
IF(AC46="","",VLOOKUP(AC46,))</f>
        <v>
#VALUE!</v>
      </c>
      <c r="AD48" s="134" t="e">
        <f aca="false">
IF(AD46="","",VLOOKUP(AD46,))</f>
        <v>
#VALUE!</v>
      </c>
      <c r="AE48" s="134" t="e">
        <f aca="false">
IF(AE46="","",VLOOKUP(AE46,))</f>
        <v>
#VALUE!</v>
      </c>
      <c r="AF48" s="134" t="e">
        <f aca="false">
IF(AF46="","",VLOOKUP(AF46,))</f>
        <v>
#VALUE!</v>
      </c>
      <c r="AG48" s="135" t="e">
        <f aca="false">
IF(AG46="","",VLOOKUP(AG46,))</f>
        <v>
#VALUE!</v>
      </c>
      <c r="AH48" s="133" t="e">
        <f aca="false">
IF(AH46="","",VLOOKUP(AH46,))</f>
        <v>
#VALUE!</v>
      </c>
      <c r="AI48" s="134" t="e">
        <f aca="false">
IF(AI46="","",VLOOKUP(AI46,))</f>
        <v>
#VALUE!</v>
      </c>
      <c r="AJ48" s="134" t="e">
        <f aca="false">
IF(AJ46="","",VLOOKUP(AJ46,))</f>
        <v>
#VALUE!</v>
      </c>
      <c r="AK48" s="134" t="e">
        <f aca="false">
IF(AK46="","",VLOOKUP(AK46,))</f>
        <v>
#VALUE!</v>
      </c>
      <c r="AL48" s="134" t="e">
        <f aca="false">
IF(AL46="","",VLOOKUP(AL46,))</f>
        <v>
#VALUE!</v>
      </c>
      <c r="AM48" s="134" t="e">
        <f aca="false">
IF(AM46="","",VLOOKUP(AM46,))</f>
        <v>
#VALUE!</v>
      </c>
      <c r="AN48" s="135" t="e">
        <f aca="false">
IF(AN46="","",VLOOKUP(AN46,))</f>
        <v>
#VALUE!</v>
      </c>
      <c r="AO48" s="133" t="e">
        <f aca="false">
IF(AO46="","",VLOOKUP(AO46,))</f>
        <v>
#VALUE!</v>
      </c>
      <c r="AP48" s="134" t="e">
        <f aca="false">
IF(AP46="","",VLOOKUP(AP46,))</f>
        <v>
#VALUE!</v>
      </c>
      <c r="AQ48" s="134" t="e">
        <f aca="false">
IF(AQ46="","",VLOOKUP(AQ46,))</f>
        <v>
#VALUE!</v>
      </c>
      <c r="AR48" s="134" t="e">
        <f aca="false">
IF(AR46="","",VLOOKUP(AR46,))</f>
        <v>
#VALUE!</v>
      </c>
      <c r="AS48" s="134" t="e">
        <f aca="false">
IF(AS46="","",VLOOKUP(AS46,))</f>
        <v>
#VALUE!</v>
      </c>
      <c r="AT48" s="134" t="e">
        <f aca="false">
IF(AT46="","",VLOOKUP(AT46,))</f>
        <v>
#VALUE!</v>
      </c>
      <c r="AU48" s="135" t="e">
        <f aca="false">
IF(AU46="","",VLOOKUP(AU46,))</f>
        <v>
#VALUE!</v>
      </c>
      <c r="AV48" s="133" t="e">
        <f aca="false">
IF(AV46="","",VLOOKUP(AV46,))</f>
        <v>
#VALUE!</v>
      </c>
      <c r="AW48" s="134" t="e">
        <f aca="false">
IF(AW46="","",VLOOKUP(AW46,))</f>
        <v>
#VALUE!</v>
      </c>
      <c r="AX48" s="134" t="e">
        <f aca="false">
IF(AX46="","",VLOOKUP(AX46,))</f>
        <v>
#VALUE!</v>
      </c>
      <c r="AY48" s="134" t="e">
        <f aca="false">
IF(AY46="","",VLOOKUP(AY46,))</f>
        <v>
#VALUE!</v>
      </c>
      <c r="AZ48" s="134" t="e">
        <f aca="false">
IF(AZ46="","",VLOOKUP(AZ46,))</f>
        <v>
#VALUE!</v>
      </c>
      <c r="BA48" s="134" t="e">
        <f aca="false">
IF(BA46="","",VLOOKUP(BA46,))</f>
        <v>
#VALUE!</v>
      </c>
      <c r="BB48" s="135" t="e">
        <f aca="false">
IF(BB46="","",VLOOKUP(BB46,))</f>
        <v>
#VALUE!</v>
      </c>
      <c r="BC48" s="133" t="str">
        <f aca="false">
IF(BC46="","",VLOOKUP(BC46,))</f>
        <v>
</v>
      </c>
      <c r="BD48" s="134" t="str">
        <f aca="false">
IF(BD46="","",VLOOKUP(BD46,))</f>
        <v>
</v>
      </c>
      <c r="BE48" s="136" t="str">
        <f aca="false">
IF(BE46="","",VLOOKUP(BE46,))</f>
        <v>
</v>
      </c>
      <c r="BF48" s="137" t="n">
        <f aca="false">
IF($BI$3="計画",SUM(AA48:BB48),IF($BI$3="実績",SUM(AA48:BE48),""))</f>
        <v>
88</v>
      </c>
      <c r="BG48" s="137"/>
      <c r="BH48" s="138" t="n">
        <f aca="false">
IF($BI$3="計画",BF48/4,IF($BI$3="実績",(BF48/($BI$7/7)),""))</f>
        <v>
22</v>
      </c>
      <c r="BI48" s="138"/>
      <c r="BJ48" s="158"/>
      <c r="BK48" s="158"/>
      <c r="BL48" s="158"/>
      <c r="BM48" s="158"/>
      <c r="BN48" s="158"/>
    </row>
    <row r="49" customFormat="false" ht="20.25" hidden="false" customHeight="true" outlineLevel="0" collapsed="false">
      <c r="A49" s="0"/>
      <c r="B49" s="139"/>
      <c r="C49" s="140"/>
      <c r="D49" s="170" t="s">
        <v>
78</v>
      </c>
      <c r="E49" s="170"/>
      <c r="F49" s="170"/>
      <c r="G49" s="159"/>
      <c r="H49" s="159"/>
      <c r="I49" s="110"/>
      <c r="J49" s="111"/>
      <c r="K49" s="110"/>
      <c r="L49" s="111"/>
      <c r="M49" s="144"/>
      <c r="N49" s="144"/>
      <c r="O49" s="160"/>
      <c r="P49" s="160"/>
      <c r="Q49" s="160"/>
      <c r="R49" s="160"/>
      <c r="S49" s="146" t="s">
        <v>
86</v>
      </c>
      <c r="T49" s="146"/>
      <c r="U49" s="146"/>
      <c r="V49" s="147" t="s">
        <v>
51</v>
      </c>
      <c r="W49" s="161"/>
      <c r="X49" s="161"/>
      <c r="Y49" s="162"/>
      <c r="Z49" s="168"/>
      <c r="AA49" s="151" t="s">
        <v>
82</v>
      </c>
      <c r="AB49" s="153" t="s">
        <v>
53</v>
      </c>
      <c r="AC49" s="152" t="s">
        <v>
80</v>
      </c>
      <c r="AD49" s="153" t="s">
        <v>
53</v>
      </c>
      <c r="AE49" s="152" t="s">
        <v>
82</v>
      </c>
      <c r="AF49" s="152" t="s">
        <v>
81</v>
      </c>
      <c r="AG49" s="171" t="s">
        <v>
53</v>
      </c>
      <c r="AH49" s="151" t="s">
        <v>
81</v>
      </c>
      <c r="AI49" s="152" t="s">
        <v>
82</v>
      </c>
      <c r="AJ49" s="153" t="s">
        <v>
53</v>
      </c>
      <c r="AK49" s="152" t="s">
        <v>
80</v>
      </c>
      <c r="AL49" s="153" t="s">
        <v>
53</v>
      </c>
      <c r="AM49" s="152" t="s">
        <v>
82</v>
      </c>
      <c r="AN49" s="171" t="s">
        <v>
53</v>
      </c>
      <c r="AO49" s="151" t="s">
        <v>
81</v>
      </c>
      <c r="AP49" s="152" t="s">
        <v>
82</v>
      </c>
      <c r="AQ49" s="153" t="s">
        <v>
53</v>
      </c>
      <c r="AR49" s="153" t="s">
        <v>
53</v>
      </c>
      <c r="AS49" s="152" t="s">
        <v>
80</v>
      </c>
      <c r="AT49" s="171" t="s">
        <v>
53</v>
      </c>
      <c r="AU49" s="154" t="s">
        <v>
81</v>
      </c>
      <c r="AV49" s="151" t="s">
        <v>
81</v>
      </c>
      <c r="AW49" s="153" t="s">
        <v>
53</v>
      </c>
      <c r="AX49" s="152" t="s">
        <v>
82</v>
      </c>
      <c r="AY49" s="152" t="s">
        <v>
81</v>
      </c>
      <c r="AZ49" s="153" t="s">
        <v>
53</v>
      </c>
      <c r="BA49" s="152" t="s">
        <v>
80</v>
      </c>
      <c r="BB49" s="171" t="s">
        <v>
53</v>
      </c>
      <c r="BC49" s="151"/>
      <c r="BD49" s="152"/>
      <c r="BE49" s="155"/>
      <c r="BF49" s="156"/>
      <c r="BG49" s="156"/>
      <c r="BH49" s="157"/>
      <c r="BI49" s="157"/>
      <c r="BJ49" s="158"/>
      <c r="BK49" s="158"/>
      <c r="BL49" s="158"/>
      <c r="BM49" s="158"/>
      <c r="BN49" s="158"/>
    </row>
    <row r="50" customFormat="false" ht="20.25" hidden="false" customHeight="true" outlineLevel="0" collapsed="false">
      <c r="A50" s="0"/>
      <c r="B50" s="108" t="n">
        <f aca="false">
B47+1</f>
        <v>
11</v>
      </c>
      <c r="C50" s="140"/>
      <c r="D50" s="170"/>
      <c r="E50" s="170"/>
      <c r="F50" s="170"/>
      <c r="G50" s="109" t="s">
        <v>
83</v>
      </c>
      <c r="H50" s="109"/>
      <c r="I50" s="110"/>
      <c r="J50" s="111"/>
      <c r="K50" s="110"/>
      <c r="L50" s="111"/>
      <c r="M50" s="112" t="s">
        <v>
55</v>
      </c>
      <c r="N50" s="112"/>
      <c r="O50" s="113" t="s">
        <v>
56</v>
      </c>
      <c r="P50" s="113"/>
      <c r="Q50" s="113"/>
      <c r="R50" s="113"/>
      <c r="S50" s="146"/>
      <c r="T50" s="146"/>
      <c r="U50" s="146"/>
      <c r="V50" s="114" t="s">
        <v>
57</v>
      </c>
      <c r="W50" s="115"/>
      <c r="X50" s="115"/>
      <c r="Y50" s="116"/>
      <c r="Z50" s="117"/>
      <c r="AA50" s="118" t="e">
        <f aca="false">
IF(AA49="","",VLOOKUP(AA49,))</f>
        <v>
#VALUE!</v>
      </c>
      <c r="AB50" s="119" t="e">
        <f aca="false">
IF(AB49="","",VLOOKUP(AB49,))</f>
        <v>
#VALUE!</v>
      </c>
      <c r="AC50" s="119" t="e">
        <f aca="false">
IF(AC49="","",VLOOKUP(AC49,))</f>
        <v>
#VALUE!</v>
      </c>
      <c r="AD50" s="119" t="e">
        <f aca="false">
IF(AD49="","",VLOOKUP(AD49,))</f>
        <v>
#VALUE!</v>
      </c>
      <c r="AE50" s="119" t="e">
        <f aca="false">
IF(AE49="","",VLOOKUP(AE49,))</f>
        <v>
#VALUE!</v>
      </c>
      <c r="AF50" s="119" t="e">
        <f aca="false">
IF(AF49="","",VLOOKUP(AF49,))</f>
        <v>
#VALUE!</v>
      </c>
      <c r="AG50" s="120" t="e">
        <f aca="false">
IF(AG49="","",VLOOKUP(AG49,))</f>
        <v>
#VALUE!</v>
      </c>
      <c r="AH50" s="118" t="e">
        <f aca="false">
IF(AH49="","",VLOOKUP(AH49,))</f>
        <v>
#VALUE!</v>
      </c>
      <c r="AI50" s="119" t="e">
        <f aca="false">
IF(AI49="","",VLOOKUP(AI49,))</f>
        <v>
#VALUE!</v>
      </c>
      <c r="AJ50" s="119" t="e">
        <f aca="false">
IF(AJ49="","",VLOOKUP(AJ49,))</f>
        <v>
#VALUE!</v>
      </c>
      <c r="AK50" s="119" t="e">
        <f aca="false">
IF(AK49="","",VLOOKUP(AK49,))</f>
        <v>
#VALUE!</v>
      </c>
      <c r="AL50" s="119" t="e">
        <f aca="false">
IF(AL49="","",VLOOKUP(AL49,))</f>
        <v>
#VALUE!</v>
      </c>
      <c r="AM50" s="119" t="e">
        <f aca="false">
IF(AM49="","",VLOOKUP(AM49,))</f>
        <v>
#VALUE!</v>
      </c>
      <c r="AN50" s="120" t="e">
        <f aca="false">
IF(AN49="","",VLOOKUP(AN49,))</f>
        <v>
#VALUE!</v>
      </c>
      <c r="AO50" s="118" t="e">
        <f aca="false">
IF(AO49="","",VLOOKUP(AO49,))</f>
        <v>
#VALUE!</v>
      </c>
      <c r="AP50" s="119" t="e">
        <f aca="false">
IF(AP49="","",VLOOKUP(AP49,))</f>
        <v>
#VALUE!</v>
      </c>
      <c r="AQ50" s="119" t="e">
        <f aca="false">
IF(AQ49="","",VLOOKUP(AQ49,))</f>
        <v>
#VALUE!</v>
      </c>
      <c r="AR50" s="119" t="e">
        <f aca="false">
IF(AR49="","",VLOOKUP(AR49,))</f>
        <v>
#VALUE!</v>
      </c>
      <c r="AS50" s="119" t="e">
        <f aca="false">
IF(AS49="","",VLOOKUP(AS49,))</f>
        <v>
#VALUE!</v>
      </c>
      <c r="AT50" s="119" t="e">
        <f aca="false">
IF(AT49="","",VLOOKUP(AT49,))</f>
        <v>
#VALUE!</v>
      </c>
      <c r="AU50" s="120" t="e">
        <f aca="false">
IF(AU49="","",VLOOKUP(AU49,))</f>
        <v>
#VALUE!</v>
      </c>
      <c r="AV50" s="118" t="e">
        <f aca="false">
IF(AV49="","",VLOOKUP(AV49,))</f>
        <v>
#VALUE!</v>
      </c>
      <c r="AW50" s="119" t="e">
        <f aca="false">
IF(AW49="","",VLOOKUP(AW49,))</f>
        <v>
#VALUE!</v>
      </c>
      <c r="AX50" s="119" t="e">
        <f aca="false">
IF(AX49="","",VLOOKUP(AX49,))</f>
        <v>
#VALUE!</v>
      </c>
      <c r="AY50" s="119" t="e">
        <f aca="false">
IF(AY49="","",VLOOKUP(AY49,))</f>
        <v>
#VALUE!</v>
      </c>
      <c r="AZ50" s="119" t="e">
        <f aca="false">
IF(AZ49="","",VLOOKUP(AZ49,))</f>
        <v>
#VALUE!</v>
      </c>
      <c r="BA50" s="119" t="e">
        <f aca="false">
IF(BA49="","",VLOOKUP(BA49,))</f>
        <v>
#VALUE!</v>
      </c>
      <c r="BB50" s="120" t="e">
        <f aca="false">
IF(BB49="","",VLOOKUP(BB49,))</f>
        <v>
#VALUE!</v>
      </c>
      <c r="BC50" s="118" t="str">
        <f aca="false">
IF(BC49="","",VLOOKUP(BC49,))</f>
        <v>
</v>
      </c>
      <c r="BD50" s="119" t="str">
        <f aca="false">
IF(BD49="","",VLOOKUP(BD49,))</f>
        <v>
</v>
      </c>
      <c r="BE50" s="121" t="str">
        <f aca="false">
IF(BE49="","",VLOOKUP(BE49,))</f>
        <v>
</v>
      </c>
      <c r="BF50" s="122" t="n">
        <f aca="false">
IF($BI$3="計画",SUM(AA50:BB50),IF($BI$3="実績",SUM(AA50:BE50),""))</f>
        <v>
74</v>
      </c>
      <c r="BG50" s="122"/>
      <c r="BH50" s="123" t="n">
        <f aca="false">
IF($BI$3="計画",BF50/4,IF($BI$3="実績",(BF50/($BI$7/7)),""))</f>
        <v>
18.5</v>
      </c>
      <c r="BI50" s="123"/>
      <c r="BJ50" s="158"/>
      <c r="BK50" s="158"/>
      <c r="BL50" s="158"/>
      <c r="BM50" s="158"/>
      <c r="BN50" s="158"/>
    </row>
    <row r="51" customFormat="false" ht="20.25" hidden="false" customHeight="true" outlineLevel="0" collapsed="false">
      <c r="A51" s="0"/>
      <c r="B51" s="124"/>
      <c r="C51" s="140"/>
      <c r="D51" s="170"/>
      <c r="E51" s="170"/>
      <c r="F51" s="170"/>
      <c r="G51" s="125"/>
      <c r="H51" s="125"/>
      <c r="I51" s="126" t="str">
        <f aca="false">
G50</f>
        <v>
介護職員</v>
      </c>
      <c r="J51" s="126"/>
      <c r="K51" s="126" t="str">
        <f aca="false">
M50</f>
        <v>
A</v>
      </c>
      <c r="L51" s="126"/>
      <c r="M51" s="127"/>
      <c r="N51" s="127"/>
      <c r="O51" s="128"/>
      <c r="P51" s="128"/>
      <c r="Q51" s="128"/>
      <c r="R51" s="128"/>
      <c r="S51" s="146"/>
      <c r="T51" s="146"/>
      <c r="U51" s="146"/>
      <c r="V51" s="129" t="s">
        <v>
58</v>
      </c>
      <c r="W51" s="172"/>
      <c r="X51" s="172"/>
      <c r="Y51" s="173"/>
      <c r="Z51" s="174"/>
      <c r="AA51" s="133" t="e">
        <f aca="false">
IF(AA49="","",VLOOKUP(AA49,))</f>
        <v>
#VALUE!</v>
      </c>
      <c r="AB51" s="134" t="e">
        <f aca="false">
IF(AB49="","",VLOOKUP(AB49,))</f>
        <v>
#VALUE!</v>
      </c>
      <c r="AC51" s="134" t="e">
        <f aca="false">
IF(AC49="","",VLOOKUP(AC49,))</f>
        <v>
#VALUE!</v>
      </c>
      <c r="AD51" s="134" t="e">
        <f aca="false">
IF(AD49="","",VLOOKUP(AD49,))</f>
        <v>
#VALUE!</v>
      </c>
      <c r="AE51" s="134" t="e">
        <f aca="false">
IF(AE49="","",VLOOKUP(AE49,))</f>
        <v>
#VALUE!</v>
      </c>
      <c r="AF51" s="134" t="e">
        <f aca="false">
IF(AF49="","",VLOOKUP(AF49,))</f>
        <v>
#VALUE!</v>
      </c>
      <c r="AG51" s="135" t="e">
        <f aca="false">
IF(AG49="","",VLOOKUP(AG49,))</f>
        <v>
#VALUE!</v>
      </c>
      <c r="AH51" s="133" t="e">
        <f aca="false">
IF(AH49="","",VLOOKUP(AH49,))</f>
        <v>
#VALUE!</v>
      </c>
      <c r="AI51" s="134" t="e">
        <f aca="false">
IF(AI49="","",VLOOKUP(AI49,))</f>
        <v>
#VALUE!</v>
      </c>
      <c r="AJ51" s="134" t="e">
        <f aca="false">
IF(AJ49="","",VLOOKUP(AJ49,))</f>
        <v>
#VALUE!</v>
      </c>
      <c r="AK51" s="134" t="e">
        <f aca="false">
IF(AK49="","",VLOOKUP(AK49,))</f>
        <v>
#VALUE!</v>
      </c>
      <c r="AL51" s="134" t="e">
        <f aca="false">
IF(AL49="","",VLOOKUP(AL49,))</f>
        <v>
#VALUE!</v>
      </c>
      <c r="AM51" s="134" t="e">
        <f aca="false">
IF(AM49="","",VLOOKUP(AM49,))</f>
        <v>
#VALUE!</v>
      </c>
      <c r="AN51" s="135" t="e">
        <f aca="false">
IF(AN49="","",VLOOKUP(AN49,))</f>
        <v>
#VALUE!</v>
      </c>
      <c r="AO51" s="133" t="e">
        <f aca="false">
IF(AO49="","",VLOOKUP(AO49,))</f>
        <v>
#VALUE!</v>
      </c>
      <c r="AP51" s="134" t="e">
        <f aca="false">
IF(AP49="","",VLOOKUP(AP49,))</f>
        <v>
#VALUE!</v>
      </c>
      <c r="AQ51" s="134" t="e">
        <f aca="false">
IF(AQ49="","",VLOOKUP(AQ49,))</f>
        <v>
#VALUE!</v>
      </c>
      <c r="AR51" s="134" t="e">
        <f aca="false">
IF(AR49="","",VLOOKUP(AR49,))</f>
        <v>
#VALUE!</v>
      </c>
      <c r="AS51" s="134" t="e">
        <f aca="false">
IF(AS49="","",VLOOKUP(AS49,))</f>
        <v>
#VALUE!</v>
      </c>
      <c r="AT51" s="134" t="e">
        <f aca="false">
IF(AT49="","",VLOOKUP(AT49,))</f>
        <v>
#VALUE!</v>
      </c>
      <c r="AU51" s="135" t="e">
        <f aca="false">
IF(AU49="","",VLOOKUP(AU49,))</f>
        <v>
#VALUE!</v>
      </c>
      <c r="AV51" s="133" t="e">
        <f aca="false">
IF(AV49="","",VLOOKUP(AV49,))</f>
        <v>
#VALUE!</v>
      </c>
      <c r="AW51" s="134" t="e">
        <f aca="false">
IF(AW49="","",VLOOKUP(AW49,))</f>
        <v>
#VALUE!</v>
      </c>
      <c r="AX51" s="134" t="e">
        <f aca="false">
IF(AX49="","",VLOOKUP(AX49,))</f>
        <v>
#VALUE!</v>
      </c>
      <c r="AY51" s="134" t="e">
        <f aca="false">
IF(AY49="","",VLOOKUP(AY49,))</f>
        <v>
#VALUE!</v>
      </c>
      <c r="AZ51" s="134" t="e">
        <f aca="false">
IF(AZ49="","",VLOOKUP(AZ49,))</f>
        <v>
#VALUE!</v>
      </c>
      <c r="BA51" s="134" t="e">
        <f aca="false">
IF(BA49="","",VLOOKUP(BA49,))</f>
        <v>
#VALUE!</v>
      </c>
      <c r="BB51" s="135" t="e">
        <f aca="false">
IF(BB49="","",VLOOKUP(BB49,))</f>
        <v>
#VALUE!</v>
      </c>
      <c r="BC51" s="133" t="str">
        <f aca="false">
IF(BC49="","",VLOOKUP(BC49,))</f>
        <v>
</v>
      </c>
      <c r="BD51" s="134" t="str">
        <f aca="false">
IF(BD49="","",VLOOKUP(BD49,))</f>
        <v>
</v>
      </c>
      <c r="BE51" s="136" t="str">
        <f aca="false">
IF(BE49="","",VLOOKUP(BE49,))</f>
        <v>
</v>
      </c>
      <c r="BF51" s="137" t="n">
        <f aca="false">
IF($BI$3="計画",SUM(AA51:BB51),IF($BI$3="実績",SUM(AA51:BE51),""))</f>
        <v>
86</v>
      </c>
      <c r="BG51" s="137"/>
      <c r="BH51" s="138" t="n">
        <f aca="false">
IF($BI$3="計画",BF51/4,IF($BI$3="実績",(BF51/($BI$7/7)),""))</f>
        <v>
21.5</v>
      </c>
      <c r="BI51" s="138"/>
      <c r="BJ51" s="158"/>
      <c r="BK51" s="158"/>
      <c r="BL51" s="158"/>
      <c r="BM51" s="158"/>
      <c r="BN51" s="158"/>
    </row>
    <row r="52" customFormat="false" ht="20.25" hidden="false" customHeight="true" outlineLevel="0" collapsed="false">
      <c r="A52" s="0"/>
      <c r="B52" s="139"/>
      <c r="C52" s="140"/>
      <c r="D52" s="170" t="s">
        <v>
78</v>
      </c>
      <c r="E52" s="170"/>
      <c r="F52" s="170"/>
      <c r="G52" s="159"/>
      <c r="H52" s="159"/>
      <c r="I52" s="110"/>
      <c r="J52" s="111"/>
      <c r="K52" s="110"/>
      <c r="L52" s="111"/>
      <c r="M52" s="144"/>
      <c r="N52" s="144"/>
      <c r="O52" s="160"/>
      <c r="P52" s="160"/>
      <c r="Q52" s="160"/>
      <c r="R52" s="160"/>
      <c r="S52" s="146" t="s">
        <v>
87</v>
      </c>
      <c r="T52" s="146"/>
      <c r="U52" s="146"/>
      <c r="V52" s="147" t="s">
        <v>
51</v>
      </c>
      <c r="W52" s="161"/>
      <c r="X52" s="161"/>
      <c r="Y52" s="162"/>
      <c r="Z52" s="168"/>
      <c r="AA52" s="151" t="s">
        <v>
81</v>
      </c>
      <c r="AB52" s="152" t="s">
        <v>
82</v>
      </c>
      <c r="AC52" s="153" t="s">
        <v>
53</v>
      </c>
      <c r="AD52" s="152" t="s">
        <v>
80</v>
      </c>
      <c r="AE52" s="153" t="s">
        <v>
53</v>
      </c>
      <c r="AF52" s="153" t="s">
        <v>
53</v>
      </c>
      <c r="AG52" s="154" t="s">
        <v>
81</v>
      </c>
      <c r="AH52" s="151" t="s">
        <v>
82</v>
      </c>
      <c r="AI52" s="152" t="s">
        <v>
82</v>
      </c>
      <c r="AJ52" s="152" t="s">
        <v>
81</v>
      </c>
      <c r="AK52" s="153" t="s">
        <v>
53</v>
      </c>
      <c r="AL52" s="152" t="s">
        <v>
80</v>
      </c>
      <c r="AM52" s="153" t="s">
        <v>
53</v>
      </c>
      <c r="AN52" s="171" t="s">
        <v>
53</v>
      </c>
      <c r="AO52" s="151" t="s">
        <v>
82</v>
      </c>
      <c r="AP52" s="153" t="s">
        <v>
53</v>
      </c>
      <c r="AQ52" s="152" t="s">
        <v>
82</v>
      </c>
      <c r="AR52" s="152" t="s">
        <v>
82</v>
      </c>
      <c r="AS52" s="153" t="s">
        <v>
53</v>
      </c>
      <c r="AT52" s="152" t="s">
        <v>
80</v>
      </c>
      <c r="AU52" s="171" t="s">
        <v>
53</v>
      </c>
      <c r="AV52" s="151" t="s">
        <v>
82</v>
      </c>
      <c r="AW52" s="152" t="s">
        <v>
81</v>
      </c>
      <c r="AX52" s="153" t="s">
        <v>
53</v>
      </c>
      <c r="AY52" s="152" t="s">
        <v>
82</v>
      </c>
      <c r="AZ52" s="153" t="s">
        <v>
53</v>
      </c>
      <c r="BA52" s="153" t="s">
        <v>
53</v>
      </c>
      <c r="BB52" s="154" t="s">
        <v>
80</v>
      </c>
      <c r="BC52" s="151"/>
      <c r="BD52" s="152"/>
      <c r="BE52" s="155"/>
      <c r="BF52" s="156"/>
      <c r="BG52" s="156"/>
      <c r="BH52" s="157"/>
      <c r="BI52" s="157"/>
      <c r="BJ52" s="158"/>
      <c r="BK52" s="158"/>
      <c r="BL52" s="158"/>
      <c r="BM52" s="158"/>
      <c r="BN52" s="158"/>
    </row>
    <row r="53" customFormat="false" ht="20.25" hidden="false" customHeight="true" outlineLevel="0" collapsed="false">
      <c r="A53" s="0"/>
      <c r="B53" s="108" t="n">
        <f aca="false">
B50+1</f>
        <v>
12</v>
      </c>
      <c r="C53" s="140"/>
      <c r="D53" s="170"/>
      <c r="E53" s="170"/>
      <c r="F53" s="170"/>
      <c r="G53" s="109" t="s">
        <v>
83</v>
      </c>
      <c r="H53" s="109"/>
      <c r="I53" s="110"/>
      <c r="J53" s="111"/>
      <c r="K53" s="110"/>
      <c r="L53" s="111"/>
      <c r="M53" s="112" t="s">
        <v>
55</v>
      </c>
      <c r="N53" s="112"/>
      <c r="O53" s="113" t="s">
        <v>
56</v>
      </c>
      <c r="P53" s="113"/>
      <c r="Q53" s="113"/>
      <c r="R53" s="113"/>
      <c r="S53" s="146"/>
      <c r="T53" s="146"/>
      <c r="U53" s="146"/>
      <c r="V53" s="114" t="s">
        <v>
57</v>
      </c>
      <c r="W53" s="115"/>
      <c r="X53" s="115"/>
      <c r="Y53" s="116"/>
      <c r="Z53" s="117"/>
      <c r="AA53" s="118" t="e">
        <f aca="false">
IF(AA52="","",VLOOKUP(AA52,))</f>
        <v>
#VALUE!</v>
      </c>
      <c r="AB53" s="119" t="e">
        <f aca="false">
IF(AB52="","",VLOOKUP(AB52,))</f>
        <v>
#VALUE!</v>
      </c>
      <c r="AC53" s="119" t="e">
        <f aca="false">
IF(AC52="","",VLOOKUP(AC52,))</f>
        <v>
#VALUE!</v>
      </c>
      <c r="AD53" s="119" t="e">
        <f aca="false">
IF(AD52="","",VLOOKUP(AD52,))</f>
        <v>
#VALUE!</v>
      </c>
      <c r="AE53" s="119" t="e">
        <f aca="false">
IF(AE52="","",VLOOKUP(AE52,))</f>
        <v>
#VALUE!</v>
      </c>
      <c r="AF53" s="119" t="e">
        <f aca="false">
IF(AF52="","",VLOOKUP(AF52,))</f>
        <v>
#VALUE!</v>
      </c>
      <c r="AG53" s="120" t="e">
        <f aca="false">
IF(AG52="","",VLOOKUP(AG52,))</f>
        <v>
#VALUE!</v>
      </c>
      <c r="AH53" s="118" t="e">
        <f aca="false">
IF(AH52="","",VLOOKUP(AH52,))</f>
        <v>
#VALUE!</v>
      </c>
      <c r="AI53" s="119" t="e">
        <f aca="false">
IF(AI52="","",VLOOKUP(AI52,))</f>
        <v>
#VALUE!</v>
      </c>
      <c r="AJ53" s="119" t="e">
        <f aca="false">
IF(AJ52="","",VLOOKUP(AJ52,))</f>
        <v>
#VALUE!</v>
      </c>
      <c r="AK53" s="119" t="e">
        <f aca="false">
IF(AK52="","",VLOOKUP(AK52,))</f>
        <v>
#VALUE!</v>
      </c>
      <c r="AL53" s="119" t="e">
        <f aca="false">
IF(AL52="","",VLOOKUP(AL52,))</f>
        <v>
#VALUE!</v>
      </c>
      <c r="AM53" s="119" t="e">
        <f aca="false">
IF(AM52="","",VLOOKUP(AM52,))</f>
        <v>
#VALUE!</v>
      </c>
      <c r="AN53" s="120" t="e">
        <f aca="false">
IF(AN52="","",VLOOKUP(AN52,))</f>
        <v>
#VALUE!</v>
      </c>
      <c r="AO53" s="118" t="e">
        <f aca="false">
IF(AO52="","",VLOOKUP(AO52,))</f>
        <v>
#VALUE!</v>
      </c>
      <c r="AP53" s="119" t="e">
        <f aca="false">
IF(AP52="","",VLOOKUP(AP52,))</f>
        <v>
#VALUE!</v>
      </c>
      <c r="AQ53" s="119" t="e">
        <f aca="false">
IF(AQ52="","",VLOOKUP(AQ52,))</f>
        <v>
#VALUE!</v>
      </c>
      <c r="AR53" s="119" t="e">
        <f aca="false">
IF(AR52="","",VLOOKUP(AR52,))</f>
        <v>
#VALUE!</v>
      </c>
      <c r="AS53" s="119" t="e">
        <f aca="false">
IF(AS52="","",VLOOKUP(AS52,))</f>
        <v>
#VALUE!</v>
      </c>
      <c r="AT53" s="119" t="e">
        <f aca="false">
IF(AT52="","",VLOOKUP(AT52,))</f>
        <v>
#VALUE!</v>
      </c>
      <c r="AU53" s="120" t="e">
        <f aca="false">
IF(AU52="","",VLOOKUP(AU52,))</f>
        <v>
#VALUE!</v>
      </c>
      <c r="AV53" s="118" t="e">
        <f aca="false">
IF(AV52="","",VLOOKUP(AV52,))</f>
        <v>
#VALUE!</v>
      </c>
      <c r="AW53" s="119" t="e">
        <f aca="false">
IF(AW52="","",VLOOKUP(AW52,))</f>
        <v>
#VALUE!</v>
      </c>
      <c r="AX53" s="119" t="e">
        <f aca="false">
IF(AX52="","",VLOOKUP(AX52,))</f>
        <v>
#VALUE!</v>
      </c>
      <c r="AY53" s="119" t="e">
        <f aca="false">
IF(AY52="","",VLOOKUP(AY52,))</f>
        <v>
#VALUE!</v>
      </c>
      <c r="AZ53" s="119" t="e">
        <f aca="false">
IF(AZ52="","",VLOOKUP(AZ52,))</f>
        <v>
#VALUE!</v>
      </c>
      <c r="BA53" s="119" t="e">
        <f aca="false">
IF(BA52="","",VLOOKUP(BA52,))</f>
        <v>
#VALUE!</v>
      </c>
      <c r="BB53" s="120" t="e">
        <f aca="false">
IF(BB52="","",VLOOKUP(BB52,))</f>
        <v>
#VALUE!</v>
      </c>
      <c r="BC53" s="118" t="str">
        <f aca="false">
IF(BC52="","",VLOOKUP(BC52,))</f>
        <v>
</v>
      </c>
      <c r="BD53" s="119" t="str">
        <f aca="false">
IF(BD52="","",VLOOKUP(BD52,))</f>
        <v>
</v>
      </c>
      <c r="BE53" s="121" t="str">
        <f aca="false">
IF(BE52="","",VLOOKUP(BE52,))</f>
        <v>
</v>
      </c>
      <c r="BF53" s="122" t="n">
        <f aca="false">
IF($BI$3="計画",SUM(AA53:BB53),IF($BI$3="実績",SUM(AA53:BE53),""))</f>
        <v>
72</v>
      </c>
      <c r="BG53" s="122"/>
      <c r="BH53" s="123" t="n">
        <f aca="false">
IF($BI$3="計画",BF53/4,IF($BI$3="実績",(BF53/($BI$7/7)),""))</f>
        <v>
18</v>
      </c>
      <c r="BI53" s="123"/>
      <c r="BJ53" s="158"/>
      <c r="BK53" s="158"/>
      <c r="BL53" s="158"/>
      <c r="BM53" s="158"/>
      <c r="BN53" s="158"/>
    </row>
    <row r="54" customFormat="false" ht="20.25" hidden="false" customHeight="true" outlineLevel="0" collapsed="false">
      <c r="A54" s="0"/>
      <c r="B54" s="124"/>
      <c r="C54" s="140"/>
      <c r="D54" s="170"/>
      <c r="E54" s="170"/>
      <c r="F54" s="170"/>
      <c r="G54" s="125"/>
      <c r="H54" s="125"/>
      <c r="I54" s="126" t="str">
        <f aca="false">
G53</f>
        <v>
介護職員</v>
      </c>
      <c r="J54" s="126"/>
      <c r="K54" s="126" t="str">
        <f aca="false">
M53</f>
        <v>
A</v>
      </c>
      <c r="L54" s="126"/>
      <c r="M54" s="127"/>
      <c r="N54" s="127"/>
      <c r="O54" s="128"/>
      <c r="P54" s="128"/>
      <c r="Q54" s="128"/>
      <c r="R54" s="128"/>
      <c r="S54" s="146"/>
      <c r="T54" s="146"/>
      <c r="U54" s="146"/>
      <c r="V54" s="129" t="s">
        <v>
58</v>
      </c>
      <c r="W54" s="172"/>
      <c r="X54" s="172"/>
      <c r="Y54" s="173"/>
      <c r="Z54" s="174"/>
      <c r="AA54" s="133" t="e">
        <f aca="false">
IF(AA52="","",VLOOKUP(AA52,))</f>
        <v>
#VALUE!</v>
      </c>
      <c r="AB54" s="134" t="e">
        <f aca="false">
IF(AB52="","",VLOOKUP(AB52,))</f>
        <v>
#VALUE!</v>
      </c>
      <c r="AC54" s="134" t="e">
        <f aca="false">
IF(AC52="","",VLOOKUP(AC52,))</f>
        <v>
#VALUE!</v>
      </c>
      <c r="AD54" s="134" t="e">
        <f aca="false">
IF(AD52="","",VLOOKUP(AD52,))</f>
        <v>
#VALUE!</v>
      </c>
      <c r="AE54" s="134" t="e">
        <f aca="false">
IF(AE52="","",VLOOKUP(AE52,))</f>
        <v>
#VALUE!</v>
      </c>
      <c r="AF54" s="134" t="e">
        <f aca="false">
IF(AF52="","",VLOOKUP(AF52,))</f>
        <v>
#VALUE!</v>
      </c>
      <c r="AG54" s="135" t="e">
        <f aca="false">
IF(AG52="","",VLOOKUP(AG52,))</f>
        <v>
#VALUE!</v>
      </c>
      <c r="AH54" s="133" t="e">
        <f aca="false">
IF(AH52="","",VLOOKUP(AH52,))</f>
        <v>
#VALUE!</v>
      </c>
      <c r="AI54" s="134" t="e">
        <f aca="false">
IF(AI52="","",VLOOKUP(AI52,))</f>
        <v>
#VALUE!</v>
      </c>
      <c r="AJ54" s="134" t="e">
        <f aca="false">
IF(AJ52="","",VLOOKUP(AJ52,))</f>
        <v>
#VALUE!</v>
      </c>
      <c r="AK54" s="134" t="e">
        <f aca="false">
IF(AK52="","",VLOOKUP(AK52,))</f>
        <v>
#VALUE!</v>
      </c>
      <c r="AL54" s="134" t="e">
        <f aca="false">
IF(AL52="","",VLOOKUP(AL52,))</f>
        <v>
#VALUE!</v>
      </c>
      <c r="AM54" s="134" t="e">
        <f aca="false">
IF(AM52="","",VLOOKUP(AM52,))</f>
        <v>
#VALUE!</v>
      </c>
      <c r="AN54" s="135" t="e">
        <f aca="false">
IF(AN52="","",VLOOKUP(AN52,))</f>
        <v>
#VALUE!</v>
      </c>
      <c r="AO54" s="133" t="e">
        <f aca="false">
IF(AO52="","",VLOOKUP(AO52,))</f>
        <v>
#VALUE!</v>
      </c>
      <c r="AP54" s="134" t="e">
        <f aca="false">
IF(AP52="","",VLOOKUP(AP52,))</f>
        <v>
#VALUE!</v>
      </c>
      <c r="AQ54" s="134" t="e">
        <f aca="false">
IF(AQ52="","",VLOOKUP(AQ52,))</f>
        <v>
#VALUE!</v>
      </c>
      <c r="AR54" s="134" t="e">
        <f aca="false">
IF(AR52="","",VLOOKUP(AR52,))</f>
        <v>
#VALUE!</v>
      </c>
      <c r="AS54" s="134" t="e">
        <f aca="false">
IF(AS52="","",VLOOKUP(AS52,))</f>
        <v>
#VALUE!</v>
      </c>
      <c r="AT54" s="134" t="e">
        <f aca="false">
IF(AT52="","",VLOOKUP(AT52,))</f>
        <v>
#VALUE!</v>
      </c>
      <c r="AU54" s="135" t="e">
        <f aca="false">
IF(AU52="","",VLOOKUP(AU52,))</f>
        <v>
#VALUE!</v>
      </c>
      <c r="AV54" s="133" t="e">
        <f aca="false">
IF(AV52="","",VLOOKUP(AV52,))</f>
        <v>
#VALUE!</v>
      </c>
      <c r="AW54" s="134" t="e">
        <f aca="false">
IF(AW52="","",VLOOKUP(AW52,))</f>
        <v>
#VALUE!</v>
      </c>
      <c r="AX54" s="134" t="e">
        <f aca="false">
IF(AX52="","",VLOOKUP(AX52,))</f>
        <v>
#VALUE!</v>
      </c>
      <c r="AY54" s="134" t="e">
        <f aca="false">
IF(AY52="","",VLOOKUP(AY52,))</f>
        <v>
#VALUE!</v>
      </c>
      <c r="AZ54" s="134" t="e">
        <f aca="false">
IF(AZ52="","",VLOOKUP(AZ52,))</f>
        <v>
#VALUE!</v>
      </c>
      <c r="BA54" s="134" t="e">
        <f aca="false">
IF(BA52="","",VLOOKUP(BA52,))</f>
        <v>
#VALUE!</v>
      </c>
      <c r="BB54" s="135" t="e">
        <f aca="false">
IF(BB52="","",VLOOKUP(BB52,))</f>
        <v>
#VALUE!</v>
      </c>
      <c r="BC54" s="133" t="str">
        <f aca="false">
IF(BC52="","",VLOOKUP(BC52,))</f>
        <v>
</v>
      </c>
      <c r="BD54" s="134" t="str">
        <f aca="false">
IF(BD52="","",VLOOKUP(BD52,))</f>
        <v>
</v>
      </c>
      <c r="BE54" s="136" t="str">
        <f aca="false">
IF(BE52="","",VLOOKUP(BE52,))</f>
        <v>
</v>
      </c>
      <c r="BF54" s="137" t="n">
        <f aca="false">
IF($BI$3="計画",SUM(AA54:BB54),IF($BI$3="実績",SUM(AA54:BE54),""))</f>
        <v>
88</v>
      </c>
      <c r="BG54" s="137"/>
      <c r="BH54" s="138" t="n">
        <f aca="false">
IF($BI$3="計画",BF54/4,IF($BI$3="実績",(BF54/($BI$7/7)),""))</f>
        <v>
22</v>
      </c>
      <c r="BI54" s="138"/>
      <c r="BJ54" s="158"/>
      <c r="BK54" s="158"/>
      <c r="BL54" s="158"/>
      <c r="BM54" s="158"/>
      <c r="BN54" s="158"/>
    </row>
    <row r="55" customFormat="false" ht="20.25" hidden="false" customHeight="true" outlineLevel="0" collapsed="false">
      <c r="A55" s="0"/>
      <c r="B55" s="139"/>
      <c r="C55" s="140"/>
      <c r="D55" s="170" t="s">
        <v>
78</v>
      </c>
      <c r="E55" s="170"/>
      <c r="F55" s="170"/>
      <c r="G55" s="159"/>
      <c r="H55" s="159"/>
      <c r="I55" s="110"/>
      <c r="J55" s="111"/>
      <c r="K55" s="110"/>
      <c r="L55" s="111"/>
      <c r="M55" s="144"/>
      <c r="N55" s="144"/>
      <c r="O55" s="160"/>
      <c r="P55" s="160"/>
      <c r="Q55" s="160"/>
      <c r="R55" s="160"/>
      <c r="S55" s="146" t="s">
        <v>
88</v>
      </c>
      <c r="T55" s="146"/>
      <c r="U55" s="146"/>
      <c r="V55" s="147" t="s">
        <v>
51</v>
      </c>
      <c r="W55" s="161"/>
      <c r="X55" s="161"/>
      <c r="Y55" s="162"/>
      <c r="Z55" s="168"/>
      <c r="AA55" s="169" t="s">
        <v>
53</v>
      </c>
      <c r="AB55" s="152" t="s">
        <v>
81</v>
      </c>
      <c r="AC55" s="152" t="s">
        <v>
82</v>
      </c>
      <c r="AD55" s="153" t="s">
        <v>
53</v>
      </c>
      <c r="AE55" s="152" t="s">
        <v>
82</v>
      </c>
      <c r="AF55" s="152" t="s">
        <v>
82</v>
      </c>
      <c r="AG55" s="171" t="s">
        <v>
53</v>
      </c>
      <c r="AH55" s="169" t="s">
        <v>
53</v>
      </c>
      <c r="AI55" s="152" t="s">
        <v>
81</v>
      </c>
      <c r="AJ55" s="152" t="s">
        <v>
82</v>
      </c>
      <c r="AK55" s="152" t="s">
        <v>
82</v>
      </c>
      <c r="AL55" s="153" t="s">
        <v>
53</v>
      </c>
      <c r="AM55" s="153" t="s">
        <v>
53</v>
      </c>
      <c r="AN55" s="154" t="s">
        <v>
81</v>
      </c>
      <c r="AO55" s="169" t="s">
        <v>
53</v>
      </c>
      <c r="AP55" s="153" t="s">
        <v>
53</v>
      </c>
      <c r="AQ55" s="152" t="s">
        <v>
81</v>
      </c>
      <c r="AR55" s="152" t="s">
        <v>
81</v>
      </c>
      <c r="AS55" s="152" t="s">
        <v>
82</v>
      </c>
      <c r="AT55" s="153" t="s">
        <v>
53</v>
      </c>
      <c r="AU55" s="154" t="s">
        <v>
82</v>
      </c>
      <c r="AV55" s="169" t="s">
        <v>
53</v>
      </c>
      <c r="AW55" s="152" t="s">
        <v>
82</v>
      </c>
      <c r="AX55" s="152" t="s">
        <v>
82</v>
      </c>
      <c r="AY55" s="153" t="s">
        <v>
53</v>
      </c>
      <c r="AZ55" s="152" t="s">
        <v>
82</v>
      </c>
      <c r="BA55" s="152" t="s">
        <v>
81</v>
      </c>
      <c r="BB55" s="171" t="s">
        <v>
53</v>
      </c>
      <c r="BC55" s="151"/>
      <c r="BD55" s="152"/>
      <c r="BE55" s="155"/>
      <c r="BF55" s="156"/>
      <c r="BG55" s="156"/>
      <c r="BH55" s="157"/>
      <c r="BI55" s="157"/>
      <c r="BJ55" s="158"/>
      <c r="BK55" s="158"/>
      <c r="BL55" s="158"/>
      <c r="BM55" s="158"/>
      <c r="BN55" s="158"/>
    </row>
    <row r="56" customFormat="false" ht="20.25" hidden="false" customHeight="true" outlineLevel="0" collapsed="false">
      <c r="A56" s="0"/>
      <c r="B56" s="108" t="n">
        <f aca="false">
B53+1</f>
        <v>
13</v>
      </c>
      <c r="C56" s="140"/>
      <c r="D56" s="170"/>
      <c r="E56" s="170"/>
      <c r="F56" s="170"/>
      <c r="G56" s="109" t="s">
        <v>
83</v>
      </c>
      <c r="H56" s="109"/>
      <c r="I56" s="110"/>
      <c r="J56" s="111"/>
      <c r="K56" s="110"/>
      <c r="L56" s="111"/>
      <c r="M56" s="112" t="s">
        <v>
89</v>
      </c>
      <c r="N56" s="112"/>
      <c r="O56" s="113" t="s">
        <v>
56</v>
      </c>
      <c r="P56" s="113"/>
      <c r="Q56" s="113"/>
      <c r="R56" s="113"/>
      <c r="S56" s="146"/>
      <c r="T56" s="146"/>
      <c r="U56" s="146"/>
      <c r="V56" s="114" t="s">
        <v>
57</v>
      </c>
      <c r="W56" s="115"/>
      <c r="X56" s="115"/>
      <c r="Y56" s="116"/>
      <c r="Z56" s="117"/>
      <c r="AA56" s="118" t="e">
        <f aca="false">
IF(AA55="","",VLOOKUP(AA55,))</f>
        <v>
#VALUE!</v>
      </c>
      <c r="AB56" s="119" t="e">
        <f aca="false">
IF(AB55="","",VLOOKUP(AB55,))</f>
        <v>
#VALUE!</v>
      </c>
      <c r="AC56" s="119" t="e">
        <f aca="false">
IF(AC55="","",VLOOKUP(AC55,))</f>
        <v>
#VALUE!</v>
      </c>
      <c r="AD56" s="119" t="e">
        <f aca="false">
IF(AD55="","",VLOOKUP(AD55,))</f>
        <v>
#VALUE!</v>
      </c>
      <c r="AE56" s="119" t="e">
        <f aca="false">
IF(AE55="","",VLOOKUP(AE55,))</f>
        <v>
#VALUE!</v>
      </c>
      <c r="AF56" s="119" t="e">
        <f aca="false">
IF(AF55="","",VLOOKUP(AF55,))</f>
        <v>
#VALUE!</v>
      </c>
      <c r="AG56" s="120" t="e">
        <f aca="false">
IF(AG55="","",VLOOKUP(AG55,))</f>
        <v>
#VALUE!</v>
      </c>
      <c r="AH56" s="118" t="e">
        <f aca="false">
IF(AH55="","",VLOOKUP(AH55,))</f>
        <v>
#VALUE!</v>
      </c>
      <c r="AI56" s="119" t="e">
        <f aca="false">
IF(AI55="","",VLOOKUP(AI55,))</f>
        <v>
#VALUE!</v>
      </c>
      <c r="AJ56" s="119" t="e">
        <f aca="false">
IF(AJ55="","",VLOOKUP(AJ55,))</f>
        <v>
#VALUE!</v>
      </c>
      <c r="AK56" s="119" t="e">
        <f aca="false">
IF(AK55="","",VLOOKUP(AK55,))</f>
        <v>
#VALUE!</v>
      </c>
      <c r="AL56" s="119" t="e">
        <f aca="false">
IF(AL55="","",VLOOKUP(AL55,))</f>
        <v>
#VALUE!</v>
      </c>
      <c r="AM56" s="119" t="e">
        <f aca="false">
IF(AM55="","",VLOOKUP(AM55,))</f>
        <v>
#VALUE!</v>
      </c>
      <c r="AN56" s="120" t="e">
        <f aca="false">
IF(AN55="","",VLOOKUP(AN55,))</f>
        <v>
#VALUE!</v>
      </c>
      <c r="AO56" s="118" t="e">
        <f aca="false">
IF(AO55="","",VLOOKUP(AO55,))</f>
        <v>
#VALUE!</v>
      </c>
      <c r="AP56" s="119" t="e">
        <f aca="false">
IF(AP55="","",VLOOKUP(AP55,))</f>
        <v>
#VALUE!</v>
      </c>
      <c r="AQ56" s="119" t="e">
        <f aca="false">
IF(AQ55="","",VLOOKUP(AQ55,))</f>
        <v>
#VALUE!</v>
      </c>
      <c r="AR56" s="119" t="e">
        <f aca="false">
IF(AR55="","",VLOOKUP(AR55,))</f>
        <v>
#VALUE!</v>
      </c>
      <c r="AS56" s="119" t="e">
        <f aca="false">
IF(AS55="","",VLOOKUP(AS55,))</f>
        <v>
#VALUE!</v>
      </c>
      <c r="AT56" s="119" t="e">
        <f aca="false">
IF(AT55="","",VLOOKUP(AT55,))</f>
        <v>
#VALUE!</v>
      </c>
      <c r="AU56" s="120" t="e">
        <f aca="false">
IF(AU55="","",VLOOKUP(AU55,))</f>
        <v>
#VALUE!</v>
      </c>
      <c r="AV56" s="118" t="e">
        <f aca="false">
IF(AV55="","",VLOOKUP(AV55,))</f>
        <v>
#VALUE!</v>
      </c>
      <c r="AW56" s="119" t="e">
        <f aca="false">
IF(AW55="","",VLOOKUP(AW55,))</f>
        <v>
#VALUE!</v>
      </c>
      <c r="AX56" s="119" t="e">
        <f aca="false">
IF(AX55="","",VLOOKUP(AX55,))</f>
        <v>
#VALUE!</v>
      </c>
      <c r="AY56" s="119" t="e">
        <f aca="false">
IF(AY55="","",VLOOKUP(AY55,))</f>
        <v>
#VALUE!</v>
      </c>
      <c r="AZ56" s="119" t="e">
        <f aca="false">
IF(AZ55="","",VLOOKUP(AZ55,))</f>
        <v>
#VALUE!</v>
      </c>
      <c r="BA56" s="119" t="e">
        <f aca="false">
IF(BA55="","",VLOOKUP(BA55,))</f>
        <v>
#VALUE!</v>
      </c>
      <c r="BB56" s="120" t="e">
        <f aca="false">
IF(BB55="","",VLOOKUP(BB55,))</f>
        <v>
#VALUE!</v>
      </c>
      <c r="BC56" s="118" t="str">
        <f aca="false">
IF(BC55="","",VLOOKUP(BC55,))</f>
        <v>
</v>
      </c>
      <c r="BD56" s="119" t="str">
        <f aca="false">
IF(BD55="","",VLOOKUP(BD55,))</f>
        <v>
</v>
      </c>
      <c r="BE56" s="121" t="str">
        <f aca="false">
IF(BE55="","",VLOOKUP(BE55,))</f>
        <v>
</v>
      </c>
      <c r="BF56" s="122" t="n">
        <f aca="false">
IF($BI$3="計画",SUM(AA56:BB56),IF($BI$3="実績",SUM(AA56:BE56),""))</f>
        <v>
86</v>
      </c>
      <c r="BG56" s="122"/>
      <c r="BH56" s="123" t="n">
        <f aca="false">
IF($BI$3="計画",BF56/4,IF($BI$3="実績",(BF56/($BI$7/7)),""))</f>
        <v>
21.5</v>
      </c>
      <c r="BI56" s="123"/>
      <c r="BJ56" s="158"/>
      <c r="BK56" s="158"/>
      <c r="BL56" s="158"/>
      <c r="BM56" s="158"/>
      <c r="BN56" s="158"/>
    </row>
    <row r="57" customFormat="false" ht="20.25" hidden="false" customHeight="true" outlineLevel="0" collapsed="false">
      <c r="A57" s="0"/>
      <c r="B57" s="124"/>
      <c r="C57" s="140"/>
      <c r="D57" s="170"/>
      <c r="E57" s="170"/>
      <c r="F57" s="170"/>
      <c r="G57" s="125"/>
      <c r="H57" s="125"/>
      <c r="I57" s="126" t="str">
        <f aca="false">
G56</f>
        <v>
介護職員</v>
      </c>
      <c r="J57" s="126"/>
      <c r="K57" s="126" t="str">
        <f aca="false">
M56</f>
        <v>
C</v>
      </c>
      <c r="L57" s="126"/>
      <c r="M57" s="127"/>
      <c r="N57" s="127"/>
      <c r="O57" s="128"/>
      <c r="P57" s="128"/>
      <c r="Q57" s="128"/>
      <c r="R57" s="128"/>
      <c r="S57" s="146"/>
      <c r="T57" s="146"/>
      <c r="U57" s="146"/>
      <c r="V57" s="129" t="s">
        <v>
58</v>
      </c>
      <c r="W57" s="172"/>
      <c r="X57" s="172"/>
      <c r="Y57" s="173"/>
      <c r="Z57" s="174"/>
      <c r="AA57" s="133" t="e">
        <f aca="false">
IF(AA55="","",VLOOKUP(AA55,))</f>
        <v>
#VALUE!</v>
      </c>
      <c r="AB57" s="134" t="e">
        <f aca="false">
IF(AB55="","",VLOOKUP(AB55,))</f>
        <v>
#VALUE!</v>
      </c>
      <c r="AC57" s="134" t="e">
        <f aca="false">
IF(AC55="","",VLOOKUP(AC55,))</f>
        <v>
#VALUE!</v>
      </c>
      <c r="AD57" s="134" t="e">
        <f aca="false">
IF(AD55="","",VLOOKUP(AD55,))</f>
        <v>
#VALUE!</v>
      </c>
      <c r="AE57" s="134" t="e">
        <f aca="false">
IF(AE55="","",VLOOKUP(AE55,))</f>
        <v>
#VALUE!</v>
      </c>
      <c r="AF57" s="134" t="e">
        <f aca="false">
IF(AF55="","",VLOOKUP(AF55,))</f>
        <v>
#VALUE!</v>
      </c>
      <c r="AG57" s="135" t="e">
        <f aca="false">
IF(AG55="","",VLOOKUP(AG55,))</f>
        <v>
#VALUE!</v>
      </c>
      <c r="AH57" s="133" t="e">
        <f aca="false">
IF(AH55="","",VLOOKUP(AH55,))</f>
        <v>
#VALUE!</v>
      </c>
      <c r="AI57" s="134" t="e">
        <f aca="false">
IF(AI55="","",VLOOKUP(AI55,))</f>
        <v>
#VALUE!</v>
      </c>
      <c r="AJ57" s="134" t="e">
        <f aca="false">
IF(AJ55="","",VLOOKUP(AJ55,))</f>
        <v>
#VALUE!</v>
      </c>
      <c r="AK57" s="134" t="e">
        <f aca="false">
IF(AK55="","",VLOOKUP(AK55,))</f>
        <v>
#VALUE!</v>
      </c>
      <c r="AL57" s="134" t="e">
        <f aca="false">
IF(AL55="","",VLOOKUP(AL55,))</f>
        <v>
#VALUE!</v>
      </c>
      <c r="AM57" s="134" t="e">
        <f aca="false">
IF(AM55="","",VLOOKUP(AM55,))</f>
        <v>
#VALUE!</v>
      </c>
      <c r="AN57" s="135" t="e">
        <f aca="false">
IF(AN55="","",VLOOKUP(AN55,))</f>
        <v>
#VALUE!</v>
      </c>
      <c r="AO57" s="133" t="e">
        <f aca="false">
IF(AO55="","",VLOOKUP(AO55,))</f>
        <v>
#VALUE!</v>
      </c>
      <c r="AP57" s="134" t="e">
        <f aca="false">
IF(AP55="","",VLOOKUP(AP55,))</f>
        <v>
#VALUE!</v>
      </c>
      <c r="AQ57" s="134" t="e">
        <f aca="false">
IF(AQ55="","",VLOOKUP(AQ55,))</f>
        <v>
#VALUE!</v>
      </c>
      <c r="AR57" s="134" t="e">
        <f aca="false">
IF(AR55="","",VLOOKUP(AR55,))</f>
        <v>
#VALUE!</v>
      </c>
      <c r="AS57" s="134" t="e">
        <f aca="false">
IF(AS55="","",VLOOKUP(AS55,))</f>
        <v>
#VALUE!</v>
      </c>
      <c r="AT57" s="134" t="e">
        <f aca="false">
IF(AT55="","",VLOOKUP(AT55,))</f>
        <v>
#VALUE!</v>
      </c>
      <c r="AU57" s="135" t="e">
        <f aca="false">
IF(AU55="","",VLOOKUP(AU55,))</f>
        <v>
#VALUE!</v>
      </c>
      <c r="AV57" s="133" t="e">
        <f aca="false">
IF(AV55="","",VLOOKUP(AV55,))</f>
        <v>
#VALUE!</v>
      </c>
      <c r="AW57" s="134" t="e">
        <f aca="false">
IF(AW55="","",VLOOKUP(AW55,))</f>
        <v>
#VALUE!</v>
      </c>
      <c r="AX57" s="134" t="e">
        <f aca="false">
IF(AX55="","",VLOOKUP(AX55,))</f>
        <v>
#VALUE!</v>
      </c>
      <c r="AY57" s="134" t="e">
        <f aca="false">
IF(AY55="","",VLOOKUP(AY55,))</f>
        <v>
#VALUE!</v>
      </c>
      <c r="AZ57" s="134" t="e">
        <f aca="false">
IF(AZ55="","",VLOOKUP(AZ55,))</f>
        <v>
#VALUE!</v>
      </c>
      <c r="BA57" s="134" t="e">
        <f aca="false">
IF(BA55="","",VLOOKUP(BA55,))</f>
        <v>
#VALUE!</v>
      </c>
      <c r="BB57" s="135" t="e">
        <f aca="false">
IF(BB55="","",VLOOKUP(BB55,))</f>
        <v>
#VALUE!</v>
      </c>
      <c r="BC57" s="133" t="str">
        <f aca="false">
IF(BC55="","",VLOOKUP(BC55,))</f>
        <v>
</v>
      </c>
      <c r="BD57" s="134" t="str">
        <f aca="false">
IF(BD55="","",VLOOKUP(BD55,))</f>
        <v>
</v>
      </c>
      <c r="BE57" s="136" t="str">
        <f aca="false">
IF(BE55="","",VLOOKUP(BE55,))</f>
        <v>
</v>
      </c>
      <c r="BF57" s="137" t="n">
        <f aca="false">
IF($BI$3="計画",SUM(AA57:BB57),IF($BI$3="実績",SUM(AA57:BE57),""))</f>
        <v>
42</v>
      </c>
      <c r="BG57" s="137"/>
      <c r="BH57" s="138" t="n">
        <f aca="false">
IF($BI$3="計画",BF57/4,IF($BI$3="実績",(BF57/($BI$7/7)),""))</f>
        <v>
10.5</v>
      </c>
      <c r="BI57" s="138"/>
      <c r="BJ57" s="158"/>
      <c r="BK57" s="158"/>
      <c r="BL57" s="158"/>
      <c r="BM57" s="158"/>
      <c r="BN57" s="158"/>
    </row>
    <row r="58" customFormat="false" ht="20.25" hidden="false" customHeight="true" outlineLevel="0" collapsed="false">
      <c r="A58" s="0"/>
      <c r="B58" s="139"/>
      <c r="C58" s="140" t="s">
        <v>
90</v>
      </c>
      <c r="D58" s="170" t="s">
        <v>
91</v>
      </c>
      <c r="E58" s="170"/>
      <c r="F58" s="170"/>
      <c r="G58" s="159"/>
      <c r="H58" s="159"/>
      <c r="I58" s="110"/>
      <c r="J58" s="111"/>
      <c r="K58" s="110"/>
      <c r="L58" s="111"/>
      <c r="M58" s="144"/>
      <c r="N58" s="144"/>
      <c r="O58" s="160"/>
      <c r="P58" s="160"/>
      <c r="Q58" s="160"/>
      <c r="R58" s="160"/>
      <c r="S58" s="146" t="s">
        <v>
92</v>
      </c>
      <c r="T58" s="146"/>
      <c r="U58" s="146"/>
      <c r="V58" s="147" t="s">
        <v>
51</v>
      </c>
      <c r="W58" s="161"/>
      <c r="X58" s="161"/>
      <c r="Y58" s="162"/>
      <c r="Z58" s="168"/>
      <c r="AA58" s="151" t="s">
        <v>
82</v>
      </c>
      <c r="AB58" s="152" t="s">
        <v>
82</v>
      </c>
      <c r="AC58" s="153" t="s">
        <v>
53</v>
      </c>
      <c r="AD58" s="153" t="s">
        <v>
53</v>
      </c>
      <c r="AE58" s="152" t="s">
        <v>
80</v>
      </c>
      <c r="AF58" s="153" t="s">
        <v>
53</v>
      </c>
      <c r="AG58" s="154" t="s">
        <v>
81</v>
      </c>
      <c r="AH58" s="151" t="s">
        <v>
81</v>
      </c>
      <c r="AI58" s="153" t="s">
        <v>
53</v>
      </c>
      <c r="AJ58" s="152" t="s">
        <v>
82</v>
      </c>
      <c r="AK58" s="152" t="s">
        <v>
82</v>
      </c>
      <c r="AL58" s="153" t="s">
        <v>
53</v>
      </c>
      <c r="AM58" s="152" t="s">
        <v>
80</v>
      </c>
      <c r="AN58" s="171" t="s">
        <v>
53</v>
      </c>
      <c r="AO58" s="151" t="s">
        <v>
81</v>
      </c>
      <c r="AP58" s="152" t="s">
        <v>
81</v>
      </c>
      <c r="AQ58" s="153" t="s">
        <v>
53</v>
      </c>
      <c r="AR58" s="152" t="s">
        <v>
82</v>
      </c>
      <c r="AS58" s="153" t="s">
        <v>
53</v>
      </c>
      <c r="AT58" s="153" t="s">
        <v>
53</v>
      </c>
      <c r="AU58" s="154" t="s">
        <v>
80</v>
      </c>
      <c r="AV58" s="169" t="s">
        <v>
53</v>
      </c>
      <c r="AW58" s="152" t="s">
        <v>
81</v>
      </c>
      <c r="AX58" s="152" t="s">
        <v>
81</v>
      </c>
      <c r="AY58" s="153" t="s">
        <v>
53</v>
      </c>
      <c r="AZ58" s="152" t="s">
        <v>
81</v>
      </c>
      <c r="BA58" s="152" t="s">
        <v>
82</v>
      </c>
      <c r="BB58" s="154" t="s">
        <v>
82</v>
      </c>
      <c r="BC58" s="151"/>
      <c r="BD58" s="152"/>
      <c r="BE58" s="155"/>
      <c r="BF58" s="156"/>
      <c r="BG58" s="156"/>
      <c r="BH58" s="157"/>
      <c r="BI58" s="157"/>
      <c r="BJ58" s="158"/>
      <c r="BK58" s="158"/>
      <c r="BL58" s="158"/>
      <c r="BM58" s="158"/>
      <c r="BN58" s="158"/>
    </row>
    <row r="59" customFormat="false" ht="20.25" hidden="false" customHeight="true" outlineLevel="0" collapsed="false">
      <c r="A59" s="0"/>
      <c r="B59" s="108" t="n">
        <f aca="false">
B56+1</f>
        <v>
14</v>
      </c>
      <c r="C59" s="140"/>
      <c r="D59" s="170"/>
      <c r="E59" s="170"/>
      <c r="F59" s="170"/>
      <c r="G59" s="109" t="s">
        <v>
83</v>
      </c>
      <c r="H59" s="109"/>
      <c r="I59" s="110"/>
      <c r="J59" s="111"/>
      <c r="K59" s="110"/>
      <c r="L59" s="111"/>
      <c r="M59" s="112" t="s">
        <v>
55</v>
      </c>
      <c r="N59" s="112"/>
      <c r="O59" s="113" t="s">
        <v>
56</v>
      </c>
      <c r="P59" s="113"/>
      <c r="Q59" s="113"/>
      <c r="R59" s="113"/>
      <c r="S59" s="146"/>
      <c r="T59" s="146"/>
      <c r="U59" s="146"/>
      <c r="V59" s="114" t="s">
        <v>
57</v>
      </c>
      <c r="W59" s="115"/>
      <c r="X59" s="115"/>
      <c r="Y59" s="116"/>
      <c r="Z59" s="117"/>
      <c r="AA59" s="118" t="e">
        <f aca="false">
IF(AA58="","",VLOOKUP(AA58,))</f>
        <v>
#VALUE!</v>
      </c>
      <c r="AB59" s="119" t="e">
        <f aca="false">
IF(AB58="","",VLOOKUP(AB58,))</f>
        <v>
#VALUE!</v>
      </c>
      <c r="AC59" s="119" t="e">
        <f aca="false">
IF(AC58="","",VLOOKUP(AC58,))</f>
        <v>
#VALUE!</v>
      </c>
      <c r="AD59" s="119" t="e">
        <f aca="false">
IF(AD58="","",VLOOKUP(AD58,))</f>
        <v>
#VALUE!</v>
      </c>
      <c r="AE59" s="119" t="e">
        <f aca="false">
IF(AE58="","",VLOOKUP(AE58,))</f>
        <v>
#VALUE!</v>
      </c>
      <c r="AF59" s="119" t="e">
        <f aca="false">
IF(AF58="","",VLOOKUP(AF58,))</f>
        <v>
#VALUE!</v>
      </c>
      <c r="AG59" s="120" t="e">
        <f aca="false">
IF(AG58="","",VLOOKUP(AG58,))</f>
        <v>
#VALUE!</v>
      </c>
      <c r="AH59" s="118" t="e">
        <f aca="false">
IF(AH58="","",VLOOKUP(AH58,))</f>
        <v>
#VALUE!</v>
      </c>
      <c r="AI59" s="119" t="e">
        <f aca="false">
IF(AI58="","",VLOOKUP(AI58,))</f>
        <v>
#VALUE!</v>
      </c>
      <c r="AJ59" s="119" t="e">
        <f aca="false">
IF(AJ58="","",VLOOKUP(AJ58,))</f>
        <v>
#VALUE!</v>
      </c>
      <c r="AK59" s="119" t="e">
        <f aca="false">
IF(AK58="","",VLOOKUP(AK58,))</f>
        <v>
#VALUE!</v>
      </c>
      <c r="AL59" s="119" t="e">
        <f aca="false">
IF(AL58="","",VLOOKUP(AL58,))</f>
        <v>
#VALUE!</v>
      </c>
      <c r="AM59" s="119" t="e">
        <f aca="false">
IF(AM58="","",VLOOKUP(AM58,))</f>
        <v>
#VALUE!</v>
      </c>
      <c r="AN59" s="120" t="e">
        <f aca="false">
IF(AN58="","",VLOOKUP(AN58,))</f>
        <v>
#VALUE!</v>
      </c>
      <c r="AO59" s="118" t="e">
        <f aca="false">
IF(AO58="","",VLOOKUP(AO58,))</f>
        <v>
#VALUE!</v>
      </c>
      <c r="AP59" s="119" t="e">
        <f aca="false">
IF(AP58="","",VLOOKUP(AP58,))</f>
        <v>
#VALUE!</v>
      </c>
      <c r="AQ59" s="119" t="e">
        <f aca="false">
IF(AQ58="","",VLOOKUP(AQ58,))</f>
        <v>
#VALUE!</v>
      </c>
      <c r="AR59" s="119" t="e">
        <f aca="false">
IF(AR58="","",VLOOKUP(AR58,))</f>
        <v>
#VALUE!</v>
      </c>
      <c r="AS59" s="119" t="e">
        <f aca="false">
IF(AS58="","",VLOOKUP(AS58,))</f>
        <v>
#VALUE!</v>
      </c>
      <c r="AT59" s="119" t="e">
        <f aca="false">
IF(AT58="","",VLOOKUP(AT58,))</f>
        <v>
#VALUE!</v>
      </c>
      <c r="AU59" s="120" t="e">
        <f aca="false">
IF(AU58="","",VLOOKUP(AU58,))</f>
        <v>
#VALUE!</v>
      </c>
      <c r="AV59" s="118" t="e">
        <f aca="false">
IF(AV58="","",VLOOKUP(AV58,))</f>
        <v>
#VALUE!</v>
      </c>
      <c r="AW59" s="119" t="e">
        <f aca="false">
IF(AW58="","",VLOOKUP(AW58,))</f>
        <v>
#VALUE!</v>
      </c>
      <c r="AX59" s="119" t="e">
        <f aca="false">
IF(AX58="","",VLOOKUP(AX58,))</f>
        <v>
#VALUE!</v>
      </c>
      <c r="AY59" s="119" t="e">
        <f aca="false">
IF(AY58="","",VLOOKUP(AY58,))</f>
        <v>
#VALUE!</v>
      </c>
      <c r="AZ59" s="119" t="e">
        <f aca="false">
IF(AZ58="","",VLOOKUP(AZ58,))</f>
        <v>
#VALUE!</v>
      </c>
      <c r="BA59" s="119" t="e">
        <f aca="false">
IF(BA58="","",VLOOKUP(BA58,))</f>
        <v>
#VALUE!</v>
      </c>
      <c r="BB59" s="120" t="e">
        <f aca="false">
IF(BB58="","",VLOOKUP(BB58,))</f>
        <v>
#VALUE!</v>
      </c>
      <c r="BC59" s="118" t="str">
        <f aca="false">
IF(BC58="","",VLOOKUP(BC58,))</f>
        <v>
</v>
      </c>
      <c r="BD59" s="119" t="str">
        <f aca="false">
IF(BD58="","",VLOOKUP(BD58,))</f>
        <v>
</v>
      </c>
      <c r="BE59" s="121" t="str">
        <f aca="false">
IF(BE58="","",VLOOKUP(BE58,))</f>
        <v>
</v>
      </c>
      <c r="BF59" s="122" t="n">
        <f aca="false">
IF($BI$3="計画",SUM(AA59:BB59),IF($BI$3="実績",SUM(AA59:BE59),""))</f>
        <v>
83</v>
      </c>
      <c r="BG59" s="122"/>
      <c r="BH59" s="123" t="n">
        <f aca="false">
IF($BI$3="計画",BF59/4,IF($BI$3="実績",(BF59/($BI$7/7)),""))</f>
        <v>
20.75</v>
      </c>
      <c r="BI59" s="123"/>
      <c r="BJ59" s="158"/>
      <c r="BK59" s="158"/>
      <c r="BL59" s="158"/>
      <c r="BM59" s="158"/>
      <c r="BN59" s="158"/>
    </row>
    <row r="60" customFormat="false" ht="20.25" hidden="false" customHeight="true" outlineLevel="0" collapsed="false">
      <c r="A60" s="0"/>
      <c r="B60" s="124"/>
      <c r="C60" s="140"/>
      <c r="D60" s="170"/>
      <c r="E60" s="170"/>
      <c r="F60" s="170"/>
      <c r="G60" s="125"/>
      <c r="H60" s="125"/>
      <c r="I60" s="126" t="str">
        <f aca="false">
G59</f>
        <v>
介護職員</v>
      </c>
      <c r="J60" s="126"/>
      <c r="K60" s="126" t="str">
        <f aca="false">
M59</f>
        <v>
A</v>
      </c>
      <c r="L60" s="126"/>
      <c r="M60" s="127"/>
      <c r="N60" s="127"/>
      <c r="O60" s="128"/>
      <c r="P60" s="128"/>
      <c r="Q60" s="128"/>
      <c r="R60" s="128"/>
      <c r="S60" s="146"/>
      <c r="T60" s="146"/>
      <c r="U60" s="146"/>
      <c r="V60" s="129" t="s">
        <v>
58</v>
      </c>
      <c r="W60" s="172"/>
      <c r="X60" s="172"/>
      <c r="Y60" s="173"/>
      <c r="Z60" s="174"/>
      <c r="AA60" s="133" t="e">
        <f aca="false">
IF(AA58="","",VLOOKUP(AA58,))</f>
        <v>
#VALUE!</v>
      </c>
      <c r="AB60" s="134" t="e">
        <f aca="false">
IF(AB58="","",VLOOKUP(AB58,))</f>
        <v>
#VALUE!</v>
      </c>
      <c r="AC60" s="134" t="e">
        <f aca="false">
IF(AC58="","",VLOOKUP(AC58,))</f>
        <v>
#VALUE!</v>
      </c>
      <c r="AD60" s="134" t="e">
        <f aca="false">
IF(AD58="","",VLOOKUP(AD58,))</f>
        <v>
#VALUE!</v>
      </c>
      <c r="AE60" s="134" t="e">
        <f aca="false">
IF(AE58="","",VLOOKUP(AE58,))</f>
        <v>
#VALUE!</v>
      </c>
      <c r="AF60" s="134" t="e">
        <f aca="false">
IF(AF58="","",VLOOKUP(AF58,))</f>
        <v>
#VALUE!</v>
      </c>
      <c r="AG60" s="135" t="e">
        <f aca="false">
IF(AG58="","",VLOOKUP(AG58,))</f>
        <v>
#VALUE!</v>
      </c>
      <c r="AH60" s="133" t="e">
        <f aca="false">
IF(AH58="","",VLOOKUP(AH58,))</f>
        <v>
#VALUE!</v>
      </c>
      <c r="AI60" s="134" t="e">
        <f aca="false">
IF(AI58="","",VLOOKUP(AI58,))</f>
        <v>
#VALUE!</v>
      </c>
      <c r="AJ60" s="134" t="e">
        <f aca="false">
IF(AJ58="","",VLOOKUP(AJ58,))</f>
        <v>
#VALUE!</v>
      </c>
      <c r="AK60" s="134" t="e">
        <f aca="false">
IF(AK58="","",VLOOKUP(AK58,))</f>
        <v>
#VALUE!</v>
      </c>
      <c r="AL60" s="134" t="e">
        <f aca="false">
IF(AL58="","",VLOOKUP(AL58,))</f>
        <v>
#VALUE!</v>
      </c>
      <c r="AM60" s="134" t="e">
        <f aca="false">
IF(AM58="","",VLOOKUP(AM58,))</f>
        <v>
#VALUE!</v>
      </c>
      <c r="AN60" s="135" t="e">
        <f aca="false">
IF(AN58="","",VLOOKUP(AN58,))</f>
        <v>
#VALUE!</v>
      </c>
      <c r="AO60" s="133" t="e">
        <f aca="false">
IF(AO58="","",VLOOKUP(AO58,))</f>
        <v>
#VALUE!</v>
      </c>
      <c r="AP60" s="134" t="e">
        <f aca="false">
IF(AP58="","",VLOOKUP(AP58,))</f>
        <v>
#VALUE!</v>
      </c>
      <c r="AQ60" s="134" t="e">
        <f aca="false">
IF(AQ58="","",VLOOKUP(AQ58,))</f>
        <v>
#VALUE!</v>
      </c>
      <c r="AR60" s="134" t="e">
        <f aca="false">
IF(AR58="","",VLOOKUP(AR58,))</f>
        <v>
#VALUE!</v>
      </c>
      <c r="AS60" s="134" t="e">
        <f aca="false">
IF(AS58="","",VLOOKUP(AS58,))</f>
        <v>
#VALUE!</v>
      </c>
      <c r="AT60" s="134" t="e">
        <f aca="false">
IF(AT58="","",VLOOKUP(AT58,))</f>
        <v>
#VALUE!</v>
      </c>
      <c r="AU60" s="135" t="e">
        <f aca="false">
IF(AU58="","",VLOOKUP(AU58,))</f>
        <v>
#VALUE!</v>
      </c>
      <c r="AV60" s="133" t="e">
        <f aca="false">
IF(AV58="","",VLOOKUP(AV58,))</f>
        <v>
#VALUE!</v>
      </c>
      <c r="AW60" s="134" t="e">
        <f aca="false">
IF(AW58="","",VLOOKUP(AW58,))</f>
        <v>
#VALUE!</v>
      </c>
      <c r="AX60" s="134" t="e">
        <f aca="false">
IF(AX58="","",VLOOKUP(AX58,))</f>
        <v>
#VALUE!</v>
      </c>
      <c r="AY60" s="134" t="e">
        <f aca="false">
IF(AY58="","",VLOOKUP(AY58,))</f>
        <v>
#VALUE!</v>
      </c>
      <c r="AZ60" s="134" t="e">
        <f aca="false">
IF(AZ58="","",VLOOKUP(AZ58,))</f>
        <v>
#VALUE!</v>
      </c>
      <c r="BA60" s="134" t="e">
        <f aca="false">
IF(BA58="","",VLOOKUP(BA58,))</f>
        <v>
#VALUE!</v>
      </c>
      <c r="BB60" s="135" t="e">
        <f aca="false">
IF(BB58="","",VLOOKUP(BB58,))</f>
        <v>
#VALUE!</v>
      </c>
      <c r="BC60" s="133" t="str">
        <f aca="false">
IF(BC58="","",VLOOKUP(BC58,))</f>
        <v>
</v>
      </c>
      <c r="BD60" s="134" t="str">
        <f aca="false">
IF(BD58="","",VLOOKUP(BD58,))</f>
        <v>
</v>
      </c>
      <c r="BE60" s="136" t="str">
        <f aca="false">
IF(BE58="","",VLOOKUP(BE58,))</f>
        <v>
</v>
      </c>
      <c r="BF60" s="137" t="n">
        <f aca="false">
IF($BI$3="計画",SUM(AA60:BB60),IF($BI$3="実績",SUM(AA60:BE60),""))</f>
        <v>
77</v>
      </c>
      <c r="BG60" s="137"/>
      <c r="BH60" s="138" t="n">
        <f aca="false">
IF($BI$3="計画",BF60/4,IF($BI$3="実績",(BF60/($BI$7/7)),""))</f>
        <v>
19.25</v>
      </c>
      <c r="BI60" s="138"/>
      <c r="BJ60" s="158"/>
      <c r="BK60" s="158"/>
      <c r="BL60" s="158"/>
      <c r="BM60" s="158"/>
      <c r="BN60" s="158"/>
    </row>
    <row r="61" customFormat="false" ht="20.25" hidden="false" customHeight="true" outlineLevel="0" collapsed="false">
      <c r="A61" s="0"/>
      <c r="B61" s="139"/>
      <c r="C61" s="140"/>
      <c r="D61" s="170" t="s">
        <v>
91</v>
      </c>
      <c r="E61" s="170"/>
      <c r="F61" s="170"/>
      <c r="G61" s="159"/>
      <c r="H61" s="159"/>
      <c r="I61" s="110"/>
      <c r="J61" s="111"/>
      <c r="K61" s="110"/>
      <c r="L61" s="111"/>
      <c r="M61" s="144"/>
      <c r="N61" s="144"/>
      <c r="O61" s="160"/>
      <c r="P61" s="160"/>
      <c r="Q61" s="160"/>
      <c r="R61" s="160"/>
      <c r="S61" s="146" t="s">
        <v>
93</v>
      </c>
      <c r="T61" s="146"/>
      <c r="U61" s="146"/>
      <c r="V61" s="147" t="s">
        <v>
51</v>
      </c>
      <c r="W61" s="161"/>
      <c r="X61" s="161"/>
      <c r="Y61" s="162"/>
      <c r="Z61" s="168"/>
      <c r="AA61" s="169" t="s">
        <v>
53</v>
      </c>
      <c r="AB61" s="152" t="s">
        <v>
81</v>
      </c>
      <c r="AC61" s="152" t="s">
        <v>
82</v>
      </c>
      <c r="AD61" s="152" t="s">
        <v>
82</v>
      </c>
      <c r="AE61" s="153" t="s">
        <v>
53</v>
      </c>
      <c r="AF61" s="152" t="s">
        <v>
80</v>
      </c>
      <c r="AG61" s="171" t="s">
        <v>
53</v>
      </c>
      <c r="AH61" s="151" t="s">
        <v>
82</v>
      </c>
      <c r="AI61" s="153" t="s">
        <v>
53</v>
      </c>
      <c r="AJ61" s="152" t="s">
        <v>
82</v>
      </c>
      <c r="AK61" s="152" t="s">
        <v>
82</v>
      </c>
      <c r="AL61" s="153" t="s">
        <v>
53</v>
      </c>
      <c r="AM61" s="153" t="s">
        <v>
53</v>
      </c>
      <c r="AN61" s="154" t="s">
        <v>
80</v>
      </c>
      <c r="AO61" s="169" t="s">
        <v>
53</v>
      </c>
      <c r="AP61" s="152" t="s">
        <v>
82</v>
      </c>
      <c r="AQ61" s="152" t="s">
        <v>
82</v>
      </c>
      <c r="AR61" s="152" t="s">
        <v>
82</v>
      </c>
      <c r="AS61" s="152" t="s">
        <v>
81</v>
      </c>
      <c r="AT61" s="152" t="s">
        <v>
81</v>
      </c>
      <c r="AU61" s="171" t="s">
        <v>
53</v>
      </c>
      <c r="AV61" s="151" t="s">
        <v>
80</v>
      </c>
      <c r="AW61" s="153" t="s">
        <v>
53</v>
      </c>
      <c r="AX61" s="152" t="s">
        <v>
81</v>
      </c>
      <c r="AY61" s="152" t="s">
        <v>
82</v>
      </c>
      <c r="AZ61" s="153" t="s">
        <v>
53</v>
      </c>
      <c r="BA61" s="153" t="s">
        <v>
53</v>
      </c>
      <c r="BB61" s="154" t="s">
        <v>
81</v>
      </c>
      <c r="BC61" s="151"/>
      <c r="BD61" s="152"/>
      <c r="BE61" s="155"/>
      <c r="BF61" s="156"/>
      <c r="BG61" s="156"/>
      <c r="BH61" s="157"/>
      <c r="BI61" s="157"/>
      <c r="BJ61" s="158"/>
      <c r="BK61" s="158"/>
      <c r="BL61" s="158"/>
      <c r="BM61" s="158"/>
      <c r="BN61" s="158"/>
    </row>
    <row r="62" customFormat="false" ht="20.25" hidden="false" customHeight="true" outlineLevel="0" collapsed="false">
      <c r="A62" s="0"/>
      <c r="B62" s="108" t="n">
        <f aca="false">
B59+1</f>
        <v>
15</v>
      </c>
      <c r="C62" s="140"/>
      <c r="D62" s="170"/>
      <c r="E62" s="170"/>
      <c r="F62" s="170"/>
      <c r="G62" s="109" t="s">
        <v>
83</v>
      </c>
      <c r="H62" s="109"/>
      <c r="I62" s="110"/>
      <c r="J62" s="111"/>
      <c r="K62" s="110"/>
      <c r="L62" s="111"/>
      <c r="M62" s="112" t="s">
        <v>
55</v>
      </c>
      <c r="N62" s="112"/>
      <c r="O62" s="113" t="s">
        <v>
56</v>
      </c>
      <c r="P62" s="113"/>
      <c r="Q62" s="113"/>
      <c r="R62" s="113"/>
      <c r="S62" s="146"/>
      <c r="T62" s="146"/>
      <c r="U62" s="146"/>
      <c r="V62" s="114" t="s">
        <v>
57</v>
      </c>
      <c r="W62" s="115"/>
      <c r="X62" s="115"/>
      <c r="Y62" s="116"/>
      <c r="Z62" s="117"/>
      <c r="AA62" s="118" t="e">
        <f aca="false">
IF(AA61="","",VLOOKUP(AA61,))</f>
        <v>
#VALUE!</v>
      </c>
      <c r="AB62" s="119" t="e">
        <f aca="false">
IF(AB61="","",VLOOKUP(AB61,))</f>
        <v>
#VALUE!</v>
      </c>
      <c r="AC62" s="119" t="e">
        <f aca="false">
IF(AC61="","",VLOOKUP(AC61,))</f>
        <v>
#VALUE!</v>
      </c>
      <c r="AD62" s="119" t="e">
        <f aca="false">
IF(AD61="","",VLOOKUP(AD61,))</f>
        <v>
#VALUE!</v>
      </c>
      <c r="AE62" s="119" t="e">
        <f aca="false">
IF(AE61="","",VLOOKUP(AE61,))</f>
        <v>
#VALUE!</v>
      </c>
      <c r="AF62" s="119" t="e">
        <f aca="false">
IF(AF61="","",VLOOKUP(AF61,))</f>
        <v>
#VALUE!</v>
      </c>
      <c r="AG62" s="120" t="e">
        <f aca="false">
IF(AG61="","",VLOOKUP(AG61,))</f>
        <v>
#VALUE!</v>
      </c>
      <c r="AH62" s="118" t="e">
        <f aca="false">
IF(AH61="","",VLOOKUP(AH61,))</f>
        <v>
#VALUE!</v>
      </c>
      <c r="AI62" s="119" t="e">
        <f aca="false">
IF(AI61="","",VLOOKUP(AI61,))</f>
        <v>
#VALUE!</v>
      </c>
      <c r="AJ62" s="119" t="e">
        <f aca="false">
IF(AJ61="","",VLOOKUP(AJ61,))</f>
        <v>
#VALUE!</v>
      </c>
      <c r="AK62" s="119" t="e">
        <f aca="false">
IF(AK61="","",VLOOKUP(AK61,))</f>
        <v>
#VALUE!</v>
      </c>
      <c r="AL62" s="119" t="e">
        <f aca="false">
IF(AL61="","",VLOOKUP(AL61,))</f>
        <v>
#VALUE!</v>
      </c>
      <c r="AM62" s="119" t="e">
        <f aca="false">
IF(AM61="","",VLOOKUP(AM61,))</f>
        <v>
#VALUE!</v>
      </c>
      <c r="AN62" s="120" t="e">
        <f aca="false">
IF(AN61="","",VLOOKUP(AN61,))</f>
        <v>
#VALUE!</v>
      </c>
      <c r="AO62" s="118" t="e">
        <f aca="false">
IF(AO61="","",VLOOKUP(AO61,))</f>
        <v>
#VALUE!</v>
      </c>
      <c r="AP62" s="119" t="e">
        <f aca="false">
IF(AP61="","",VLOOKUP(AP61,))</f>
        <v>
#VALUE!</v>
      </c>
      <c r="AQ62" s="119" t="e">
        <f aca="false">
IF(AQ61="","",VLOOKUP(AQ61,))</f>
        <v>
#VALUE!</v>
      </c>
      <c r="AR62" s="119" t="e">
        <f aca="false">
IF(AR61="","",VLOOKUP(AR61,))</f>
        <v>
#VALUE!</v>
      </c>
      <c r="AS62" s="119" t="e">
        <f aca="false">
IF(AS61="","",VLOOKUP(AS61,))</f>
        <v>
#VALUE!</v>
      </c>
      <c r="AT62" s="119" t="e">
        <f aca="false">
IF(AT61="","",VLOOKUP(AT61,))</f>
        <v>
#VALUE!</v>
      </c>
      <c r="AU62" s="120" t="e">
        <f aca="false">
IF(AU61="","",VLOOKUP(AU61,))</f>
        <v>
#VALUE!</v>
      </c>
      <c r="AV62" s="118" t="e">
        <f aca="false">
IF(AV61="","",VLOOKUP(AV61,))</f>
        <v>
#VALUE!</v>
      </c>
      <c r="AW62" s="119" t="e">
        <f aca="false">
IF(AW61="","",VLOOKUP(AW61,))</f>
        <v>
#VALUE!</v>
      </c>
      <c r="AX62" s="119" t="e">
        <f aca="false">
IF(AX61="","",VLOOKUP(AX61,))</f>
        <v>
#VALUE!</v>
      </c>
      <c r="AY62" s="119" t="e">
        <f aca="false">
IF(AY61="","",VLOOKUP(AY61,))</f>
        <v>
#VALUE!</v>
      </c>
      <c r="AZ62" s="119" t="e">
        <f aca="false">
IF(AZ61="","",VLOOKUP(AZ61,))</f>
        <v>
#VALUE!</v>
      </c>
      <c r="BA62" s="119" t="e">
        <f aca="false">
IF(BA61="","",VLOOKUP(BA61,))</f>
        <v>
#VALUE!</v>
      </c>
      <c r="BB62" s="120" t="e">
        <f aca="false">
IF(BB61="","",VLOOKUP(BB61,))</f>
        <v>
#VALUE!</v>
      </c>
      <c r="BC62" s="118" t="str">
        <f aca="false">
IF(BC61="","",VLOOKUP(BC61,))</f>
        <v>
</v>
      </c>
      <c r="BD62" s="119" t="str">
        <f aca="false">
IF(BD61="","",VLOOKUP(BD61,))</f>
        <v>
</v>
      </c>
      <c r="BE62" s="121" t="str">
        <f aca="false">
IF(BE61="","",VLOOKUP(BE61,))</f>
        <v>
</v>
      </c>
      <c r="BF62" s="122" t="n">
        <f aca="false">
IF($BI$3="計画",SUM(AA62:BB62),IF($BI$3="実績",SUM(AA62:BE62),""))</f>
        <v>
81</v>
      </c>
      <c r="BG62" s="122"/>
      <c r="BH62" s="123" t="n">
        <f aca="false">
IF($BI$3="計画",BF62/4,IF($BI$3="実績",(BF62/($BI$7/7)),""))</f>
        <v>
20.25</v>
      </c>
      <c r="BI62" s="123"/>
      <c r="BJ62" s="158"/>
      <c r="BK62" s="158"/>
      <c r="BL62" s="158"/>
      <c r="BM62" s="158"/>
      <c r="BN62" s="158"/>
    </row>
    <row r="63" customFormat="false" ht="20.25" hidden="false" customHeight="true" outlineLevel="0" collapsed="false">
      <c r="A63" s="0"/>
      <c r="B63" s="124"/>
      <c r="C63" s="140"/>
      <c r="D63" s="170"/>
      <c r="E63" s="170"/>
      <c r="F63" s="170"/>
      <c r="G63" s="125"/>
      <c r="H63" s="125"/>
      <c r="I63" s="126" t="str">
        <f aca="false">
G62</f>
        <v>
介護職員</v>
      </c>
      <c r="J63" s="126"/>
      <c r="K63" s="126" t="str">
        <f aca="false">
M62</f>
        <v>
A</v>
      </c>
      <c r="L63" s="126"/>
      <c r="M63" s="127"/>
      <c r="N63" s="127"/>
      <c r="O63" s="128"/>
      <c r="P63" s="128"/>
      <c r="Q63" s="128"/>
      <c r="R63" s="128"/>
      <c r="S63" s="146"/>
      <c r="T63" s="146"/>
      <c r="U63" s="146"/>
      <c r="V63" s="129" t="s">
        <v>
58</v>
      </c>
      <c r="W63" s="172"/>
      <c r="X63" s="172"/>
      <c r="Y63" s="173"/>
      <c r="Z63" s="174"/>
      <c r="AA63" s="133" t="e">
        <f aca="false">
IF(AA61="","",VLOOKUP(AA61,))</f>
        <v>
#VALUE!</v>
      </c>
      <c r="AB63" s="134" t="e">
        <f aca="false">
IF(AB61="","",VLOOKUP(AB61,))</f>
        <v>
#VALUE!</v>
      </c>
      <c r="AC63" s="134" t="e">
        <f aca="false">
IF(AC61="","",VLOOKUP(AC61,))</f>
        <v>
#VALUE!</v>
      </c>
      <c r="AD63" s="134" t="e">
        <f aca="false">
IF(AD61="","",VLOOKUP(AD61,))</f>
        <v>
#VALUE!</v>
      </c>
      <c r="AE63" s="134" t="e">
        <f aca="false">
IF(AE61="","",VLOOKUP(AE61,))</f>
        <v>
#VALUE!</v>
      </c>
      <c r="AF63" s="134" t="e">
        <f aca="false">
IF(AF61="","",VLOOKUP(AF61,))</f>
        <v>
#VALUE!</v>
      </c>
      <c r="AG63" s="135" t="e">
        <f aca="false">
IF(AG61="","",VLOOKUP(AG61,))</f>
        <v>
#VALUE!</v>
      </c>
      <c r="AH63" s="133" t="e">
        <f aca="false">
IF(AH61="","",VLOOKUP(AH61,))</f>
        <v>
#VALUE!</v>
      </c>
      <c r="AI63" s="134" t="e">
        <f aca="false">
IF(AI61="","",VLOOKUP(AI61,))</f>
        <v>
#VALUE!</v>
      </c>
      <c r="AJ63" s="134" t="e">
        <f aca="false">
IF(AJ61="","",VLOOKUP(AJ61,))</f>
        <v>
#VALUE!</v>
      </c>
      <c r="AK63" s="134" t="e">
        <f aca="false">
IF(AK61="","",VLOOKUP(AK61,))</f>
        <v>
#VALUE!</v>
      </c>
      <c r="AL63" s="134" t="e">
        <f aca="false">
IF(AL61="","",VLOOKUP(AL61,))</f>
        <v>
#VALUE!</v>
      </c>
      <c r="AM63" s="134" t="e">
        <f aca="false">
IF(AM61="","",VLOOKUP(AM61,))</f>
        <v>
#VALUE!</v>
      </c>
      <c r="AN63" s="135" t="e">
        <f aca="false">
IF(AN61="","",VLOOKUP(AN61,))</f>
        <v>
#VALUE!</v>
      </c>
      <c r="AO63" s="133" t="e">
        <f aca="false">
IF(AO61="","",VLOOKUP(AO61,))</f>
        <v>
#VALUE!</v>
      </c>
      <c r="AP63" s="134" t="e">
        <f aca="false">
IF(AP61="","",VLOOKUP(AP61,))</f>
        <v>
#VALUE!</v>
      </c>
      <c r="AQ63" s="134" t="e">
        <f aca="false">
IF(AQ61="","",VLOOKUP(AQ61,))</f>
        <v>
#VALUE!</v>
      </c>
      <c r="AR63" s="134" t="e">
        <f aca="false">
IF(AR61="","",VLOOKUP(AR61,))</f>
        <v>
#VALUE!</v>
      </c>
      <c r="AS63" s="134" t="e">
        <f aca="false">
IF(AS61="","",VLOOKUP(AS61,))</f>
        <v>
#VALUE!</v>
      </c>
      <c r="AT63" s="134" t="e">
        <f aca="false">
IF(AT61="","",VLOOKUP(AT61,))</f>
        <v>
#VALUE!</v>
      </c>
      <c r="AU63" s="135" t="e">
        <f aca="false">
IF(AU61="","",VLOOKUP(AU61,))</f>
        <v>
#VALUE!</v>
      </c>
      <c r="AV63" s="133" t="e">
        <f aca="false">
IF(AV61="","",VLOOKUP(AV61,))</f>
        <v>
#VALUE!</v>
      </c>
      <c r="AW63" s="134" t="e">
        <f aca="false">
IF(AW61="","",VLOOKUP(AW61,))</f>
        <v>
#VALUE!</v>
      </c>
      <c r="AX63" s="134" t="e">
        <f aca="false">
IF(AX61="","",VLOOKUP(AX61,))</f>
        <v>
#VALUE!</v>
      </c>
      <c r="AY63" s="134" t="e">
        <f aca="false">
IF(AY61="","",VLOOKUP(AY61,))</f>
        <v>
#VALUE!</v>
      </c>
      <c r="AZ63" s="134" t="e">
        <f aca="false">
IF(AZ61="","",VLOOKUP(AZ61,))</f>
        <v>
#VALUE!</v>
      </c>
      <c r="BA63" s="134" t="e">
        <f aca="false">
IF(BA61="","",VLOOKUP(BA61,))</f>
        <v>
#VALUE!</v>
      </c>
      <c r="BB63" s="135" t="e">
        <f aca="false">
IF(BB61="","",VLOOKUP(BB61,))</f>
        <v>
#VALUE!</v>
      </c>
      <c r="BC63" s="133" t="str">
        <f aca="false">
IF(BC61="","",VLOOKUP(BC61,))</f>
        <v>
</v>
      </c>
      <c r="BD63" s="134" t="str">
        <f aca="false">
IF(BD61="","",VLOOKUP(BD61,))</f>
        <v>
</v>
      </c>
      <c r="BE63" s="136" t="str">
        <f aca="false">
IF(BE61="","",VLOOKUP(BE61,))</f>
        <v>
</v>
      </c>
      <c r="BF63" s="137" t="n">
        <f aca="false">
IF($BI$3="計画",SUM(AA63:BB63),IF($BI$3="実績",SUM(AA63:BE63),""))</f>
        <v>
79</v>
      </c>
      <c r="BG63" s="137"/>
      <c r="BH63" s="138" t="n">
        <f aca="false">
IF($BI$3="計画",BF63/4,IF($BI$3="実績",(BF63/($BI$7/7)),""))</f>
        <v>
19.75</v>
      </c>
      <c r="BI63" s="138"/>
      <c r="BJ63" s="158"/>
      <c r="BK63" s="158"/>
      <c r="BL63" s="158"/>
      <c r="BM63" s="158"/>
      <c r="BN63" s="158"/>
    </row>
    <row r="64" customFormat="false" ht="20.25" hidden="false" customHeight="true" outlineLevel="0" collapsed="false">
      <c r="A64" s="0"/>
      <c r="B64" s="139"/>
      <c r="C64" s="140"/>
      <c r="D64" s="170" t="s">
        <v>
91</v>
      </c>
      <c r="E64" s="170"/>
      <c r="F64" s="170"/>
      <c r="G64" s="159"/>
      <c r="H64" s="159"/>
      <c r="I64" s="110"/>
      <c r="J64" s="111"/>
      <c r="K64" s="110"/>
      <c r="L64" s="111"/>
      <c r="M64" s="144"/>
      <c r="N64" s="144"/>
      <c r="O64" s="160"/>
      <c r="P64" s="160"/>
      <c r="Q64" s="160"/>
      <c r="R64" s="160"/>
      <c r="S64" s="146" t="s">
        <v>
94</v>
      </c>
      <c r="T64" s="146"/>
      <c r="U64" s="146"/>
      <c r="V64" s="147" t="s">
        <v>
51</v>
      </c>
      <c r="W64" s="161"/>
      <c r="X64" s="161"/>
      <c r="Y64" s="162"/>
      <c r="Z64" s="168"/>
      <c r="AA64" s="151" t="s">
        <v>
81</v>
      </c>
      <c r="AB64" s="153" t="s">
        <v>
53</v>
      </c>
      <c r="AC64" s="152" t="s">
        <v>
81</v>
      </c>
      <c r="AD64" s="153" t="s">
        <v>
53</v>
      </c>
      <c r="AE64" s="152" t="s">
        <v>
82</v>
      </c>
      <c r="AF64" s="153" t="s">
        <v>
53</v>
      </c>
      <c r="AG64" s="154" t="s">
        <v>
80</v>
      </c>
      <c r="AH64" s="169" t="s">
        <v>
53</v>
      </c>
      <c r="AI64" s="152" t="s">
        <v>
82</v>
      </c>
      <c r="AJ64" s="152" t="s">
        <v>
82</v>
      </c>
      <c r="AK64" s="152" t="s">
        <v>
81</v>
      </c>
      <c r="AL64" s="152" t="s">
        <v>
81</v>
      </c>
      <c r="AM64" s="153" t="s">
        <v>
53</v>
      </c>
      <c r="AN64" s="154" t="s">
        <v>
82</v>
      </c>
      <c r="AO64" s="151" t="s">
        <v>
80</v>
      </c>
      <c r="AP64" s="153" t="s">
        <v>
53</v>
      </c>
      <c r="AQ64" s="152" t="s">
        <v>
81</v>
      </c>
      <c r="AR64" s="153" t="s">
        <v>
53</v>
      </c>
      <c r="AS64" s="152" t="s">
        <v>
82</v>
      </c>
      <c r="AT64" s="152" t="s">
        <v>
82</v>
      </c>
      <c r="AU64" s="171" t="s">
        <v>
53</v>
      </c>
      <c r="AV64" s="169" t="s">
        <v>
53</v>
      </c>
      <c r="AW64" s="152" t="s">
        <v>
80</v>
      </c>
      <c r="AX64" s="153" t="s">
        <v>
53</v>
      </c>
      <c r="AY64" s="152" t="s">
        <v>
81</v>
      </c>
      <c r="AZ64" s="152" t="s">
        <v>
82</v>
      </c>
      <c r="BA64" s="152" t="s">
        <v>
82</v>
      </c>
      <c r="BB64" s="171" t="s">
        <v>
53</v>
      </c>
      <c r="BC64" s="151"/>
      <c r="BD64" s="152"/>
      <c r="BE64" s="155"/>
      <c r="BF64" s="156"/>
      <c r="BG64" s="156"/>
      <c r="BH64" s="157"/>
      <c r="BI64" s="157"/>
      <c r="BJ64" s="158"/>
      <c r="BK64" s="158"/>
      <c r="BL64" s="158"/>
      <c r="BM64" s="158"/>
      <c r="BN64" s="158"/>
    </row>
    <row r="65" customFormat="false" ht="20.25" hidden="false" customHeight="true" outlineLevel="0" collapsed="false">
      <c r="A65" s="0"/>
      <c r="B65" s="108" t="n">
        <f aca="false">
B62+1</f>
        <v>
16</v>
      </c>
      <c r="C65" s="140"/>
      <c r="D65" s="170"/>
      <c r="E65" s="170"/>
      <c r="F65" s="170"/>
      <c r="G65" s="109" t="s">
        <v>
83</v>
      </c>
      <c r="H65" s="109"/>
      <c r="I65" s="110"/>
      <c r="J65" s="111"/>
      <c r="K65" s="110"/>
      <c r="L65" s="111"/>
      <c r="M65" s="112" t="s">
        <v>
55</v>
      </c>
      <c r="N65" s="112"/>
      <c r="O65" s="113" t="s">
        <v>
56</v>
      </c>
      <c r="P65" s="113"/>
      <c r="Q65" s="113"/>
      <c r="R65" s="113"/>
      <c r="S65" s="146"/>
      <c r="T65" s="146"/>
      <c r="U65" s="146"/>
      <c r="V65" s="114" t="s">
        <v>
57</v>
      </c>
      <c r="W65" s="115"/>
      <c r="X65" s="115"/>
      <c r="Y65" s="116"/>
      <c r="Z65" s="117"/>
      <c r="AA65" s="118" t="e">
        <f aca="false">
IF(AA64="","",VLOOKUP(AA64,))</f>
        <v>
#VALUE!</v>
      </c>
      <c r="AB65" s="119" t="e">
        <f aca="false">
IF(AB64="","",VLOOKUP(AB64,))</f>
        <v>
#VALUE!</v>
      </c>
      <c r="AC65" s="119" t="e">
        <f aca="false">
IF(AC64="","",VLOOKUP(AC64,))</f>
        <v>
#VALUE!</v>
      </c>
      <c r="AD65" s="119" t="e">
        <f aca="false">
IF(AD64="","",VLOOKUP(AD64,))</f>
        <v>
#VALUE!</v>
      </c>
      <c r="AE65" s="119" t="e">
        <f aca="false">
IF(AE64="","",VLOOKUP(AE64,))</f>
        <v>
#VALUE!</v>
      </c>
      <c r="AF65" s="119" t="e">
        <f aca="false">
IF(AF64="","",VLOOKUP(AF64,))</f>
        <v>
#VALUE!</v>
      </c>
      <c r="AG65" s="120" t="e">
        <f aca="false">
IF(AG64="","",VLOOKUP(AG64,))</f>
        <v>
#VALUE!</v>
      </c>
      <c r="AH65" s="118" t="e">
        <f aca="false">
IF(AH64="","",VLOOKUP(AH64,))</f>
        <v>
#VALUE!</v>
      </c>
      <c r="AI65" s="119" t="e">
        <f aca="false">
IF(AI64="","",VLOOKUP(AI64,))</f>
        <v>
#VALUE!</v>
      </c>
      <c r="AJ65" s="119" t="e">
        <f aca="false">
IF(AJ64="","",VLOOKUP(AJ64,))</f>
        <v>
#VALUE!</v>
      </c>
      <c r="AK65" s="119" t="e">
        <f aca="false">
IF(AK64="","",VLOOKUP(AK64,))</f>
        <v>
#VALUE!</v>
      </c>
      <c r="AL65" s="119" t="e">
        <f aca="false">
IF(AL64="","",VLOOKUP(AL64,))</f>
        <v>
#VALUE!</v>
      </c>
      <c r="AM65" s="119" t="e">
        <f aca="false">
IF(AM64="","",VLOOKUP(AM64,))</f>
        <v>
#VALUE!</v>
      </c>
      <c r="AN65" s="120" t="e">
        <f aca="false">
IF(AN64="","",VLOOKUP(AN64,))</f>
        <v>
#VALUE!</v>
      </c>
      <c r="AO65" s="118" t="e">
        <f aca="false">
IF(AO64="","",VLOOKUP(AO64,))</f>
        <v>
#VALUE!</v>
      </c>
      <c r="AP65" s="119" t="e">
        <f aca="false">
IF(AP64="","",VLOOKUP(AP64,))</f>
        <v>
#VALUE!</v>
      </c>
      <c r="AQ65" s="119" t="e">
        <f aca="false">
IF(AQ64="","",VLOOKUP(AQ64,))</f>
        <v>
#VALUE!</v>
      </c>
      <c r="AR65" s="119" t="e">
        <f aca="false">
IF(AR64="","",VLOOKUP(AR64,))</f>
        <v>
#VALUE!</v>
      </c>
      <c r="AS65" s="119" t="e">
        <f aca="false">
IF(AS64="","",VLOOKUP(AS64,))</f>
        <v>
#VALUE!</v>
      </c>
      <c r="AT65" s="119" t="e">
        <f aca="false">
IF(AT64="","",VLOOKUP(AT64,))</f>
        <v>
#VALUE!</v>
      </c>
      <c r="AU65" s="120" t="e">
        <f aca="false">
IF(AU64="","",VLOOKUP(AU64,))</f>
        <v>
#VALUE!</v>
      </c>
      <c r="AV65" s="118" t="e">
        <f aca="false">
IF(AV64="","",VLOOKUP(AV64,))</f>
        <v>
#VALUE!</v>
      </c>
      <c r="AW65" s="119" t="e">
        <f aca="false">
IF(AW64="","",VLOOKUP(AW64,))</f>
        <v>
#VALUE!</v>
      </c>
      <c r="AX65" s="119" t="e">
        <f aca="false">
IF(AX64="","",VLOOKUP(AX64,))</f>
        <v>
#VALUE!</v>
      </c>
      <c r="AY65" s="119" t="e">
        <f aca="false">
IF(AY64="","",VLOOKUP(AY64,))</f>
        <v>
#VALUE!</v>
      </c>
      <c r="AZ65" s="119" t="e">
        <f aca="false">
IF(AZ64="","",VLOOKUP(AZ64,))</f>
        <v>
#VALUE!</v>
      </c>
      <c r="BA65" s="119" t="e">
        <f aca="false">
IF(BA64="","",VLOOKUP(BA64,))</f>
        <v>
#VALUE!</v>
      </c>
      <c r="BB65" s="120" t="e">
        <f aca="false">
IF(BB64="","",VLOOKUP(BB64,))</f>
        <v>
#VALUE!</v>
      </c>
      <c r="BC65" s="118" t="str">
        <f aca="false">
IF(BC64="","",VLOOKUP(BC64,))</f>
        <v>
</v>
      </c>
      <c r="BD65" s="119" t="str">
        <f aca="false">
IF(BD64="","",VLOOKUP(BD64,))</f>
        <v>
</v>
      </c>
      <c r="BE65" s="121" t="str">
        <f aca="false">
IF(BE64="","",VLOOKUP(BE64,))</f>
        <v>
</v>
      </c>
      <c r="BF65" s="122" t="n">
        <f aca="false">
IF($BI$3="計画",SUM(AA65:BB65),IF($BI$3="実績",SUM(AA65:BE65),""))</f>
        <v>
82</v>
      </c>
      <c r="BG65" s="122"/>
      <c r="BH65" s="123" t="n">
        <f aca="false">
IF($BI$3="計画",BF65/4,IF($BI$3="実績",(BF65/($BI$7/7)),""))</f>
        <v>
20.5</v>
      </c>
      <c r="BI65" s="123"/>
      <c r="BJ65" s="158"/>
      <c r="BK65" s="158"/>
      <c r="BL65" s="158"/>
      <c r="BM65" s="158"/>
      <c r="BN65" s="158"/>
    </row>
    <row r="66" customFormat="false" ht="20.25" hidden="false" customHeight="true" outlineLevel="0" collapsed="false">
      <c r="A66" s="0"/>
      <c r="B66" s="124"/>
      <c r="C66" s="140"/>
      <c r="D66" s="170"/>
      <c r="E66" s="170"/>
      <c r="F66" s="170"/>
      <c r="G66" s="125"/>
      <c r="H66" s="125"/>
      <c r="I66" s="126" t="str">
        <f aca="false">
G65</f>
        <v>
介護職員</v>
      </c>
      <c r="J66" s="126"/>
      <c r="K66" s="126" t="str">
        <f aca="false">
M65</f>
        <v>
A</v>
      </c>
      <c r="L66" s="126"/>
      <c r="M66" s="127"/>
      <c r="N66" s="127"/>
      <c r="O66" s="128"/>
      <c r="P66" s="128"/>
      <c r="Q66" s="128"/>
      <c r="R66" s="128"/>
      <c r="S66" s="146"/>
      <c r="T66" s="146"/>
      <c r="U66" s="146"/>
      <c r="V66" s="129" t="s">
        <v>
58</v>
      </c>
      <c r="W66" s="172"/>
      <c r="X66" s="172"/>
      <c r="Y66" s="173"/>
      <c r="Z66" s="174"/>
      <c r="AA66" s="133" t="e">
        <f aca="false">
IF(AA64="","",VLOOKUP(AA64,))</f>
        <v>
#VALUE!</v>
      </c>
      <c r="AB66" s="134" t="e">
        <f aca="false">
IF(AB64="","",VLOOKUP(AB64,))</f>
        <v>
#VALUE!</v>
      </c>
      <c r="AC66" s="134" t="e">
        <f aca="false">
IF(AC64="","",VLOOKUP(AC64,))</f>
        <v>
#VALUE!</v>
      </c>
      <c r="AD66" s="134" t="e">
        <f aca="false">
IF(AD64="","",VLOOKUP(AD64,))</f>
        <v>
#VALUE!</v>
      </c>
      <c r="AE66" s="134" t="e">
        <f aca="false">
IF(AE64="","",VLOOKUP(AE64,))</f>
        <v>
#VALUE!</v>
      </c>
      <c r="AF66" s="134" t="e">
        <f aca="false">
IF(AF64="","",VLOOKUP(AF64,))</f>
        <v>
#VALUE!</v>
      </c>
      <c r="AG66" s="135" t="e">
        <f aca="false">
IF(AG64="","",VLOOKUP(AG64,))</f>
        <v>
#VALUE!</v>
      </c>
      <c r="AH66" s="133" t="e">
        <f aca="false">
IF(AH64="","",VLOOKUP(AH64,))</f>
        <v>
#VALUE!</v>
      </c>
      <c r="AI66" s="134" t="e">
        <f aca="false">
IF(AI64="","",VLOOKUP(AI64,))</f>
        <v>
#VALUE!</v>
      </c>
      <c r="AJ66" s="134" t="e">
        <f aca="false">
IF(AJ64="","",VLOOKUP(AJ64,))</f>
        <v>
#VALUE!</v>
      </c>
      <c r="AK66" s="134" t="e">
        <f aca="false">
IF(AK64="","",VLOOKUP(AK64,))</f>
        <v>
#VALUE!</v>
      </c>
      <c r="AL66" s="134" t="e">
        <f aca="false">
IF(AL64="","",VLOOKUP(AL64,))</f>
        <v>
#VALUE!</v>
      </c>
      <c r="AM66" s="134" t="e">
        <f aca="false">
IF(AM64="","",VLOOKUP(AM64,))</f>
        <v>
#VALUE!</v>
      </c>
      <c r="AN66" s="135" t="e">
        <f aca="false">
IF(AN64="","",VLOOKUP(AN64,))</f>
        <v>
#VALUE!</v>
      </c>
      <c r="AO66" s="133" t="e">
        <f aca="false">
IF(AO64="","",VLOOKUP(AO64,))</f>
        <v>
#VALUE!</v>
      </c>
      <c r="AP66" s="134" t="e">
        <f aca="false">
IF(AP64="","",VLOOKUP(AP64,))</f>
        <v>
#VALUE!</v>
      </c>
      <c r="AQ66" s="134" t="e">
        <f aca="false">
IF(AQ64="","",VLOOKUP(AQ64,))</f>
        <v>
#VALUE!</v>
      </c>
      <c r="AR66" s="134" t="e">
        <f aca="false">
IF(AR64="","",VLOOKUP(AR64,))</f>
        <v>
#VALUE!</v>
      </c>
      <c r="AS66" s="134" t="e">
        <f aca="false">
IF(AS64="","",VLOOKUP(AS64,))</f>
        <v>
#VALUE!</v>
      </c>
      <c r="AT66" s="134" t="e">
        <f aca="false">
IF(AT64="","",VLOOKUP(AT64,))</f>
        <v>
#VALUE!</v>
      </c>
      <c r="AU66" s="135" t="e">
        <f aca="false">
IF(AU64="","",VLOOKUP(AU64,))</f>
        <v>
#VALUE!</v>
      </c>
      <c r="AV66" s="133" t="e">
        <f aca="false">
IF(AV64="","",VLOOKUP(AV64,))</f>
        <v>
#VALUE!</v>
      </c>
      <c r="AW66" s="134" t="e">
        <f aca="false">
IF(AW64="","",VLOOKUP(AW64,))</f>
        <v>
#VALUE!</v>
      </c>
      <c r="AX66" s="134" t="e">
        <f aca="false">
IF(AX64="","",VLOOKUP(AX64,))</f>
        <v>
#VALUE!</v>
      </c>
      <c r="AY66" s="134" t="e">
        <f aca="false">
IF(AY64="","",VLOOKUP(AY64,))</f>
        <v>
#VALUE!</v>
      </c>
      <c r="AZ66" s="134" t="e">
        <f aca="false">
IF(AZ64="","",VLOOKUP(AZ64,))</f>
        <v>
#VALUE!</v>
      </c>
      <c r="BA66" s="134" t="e">
        <f aca="false">
IF(BA64="","",VLOOKUP(BA64,))</f>
        <v>
#VALUE!</v>
      </c>
      <c r="BB66" s="135" t="e">
        <f aca="false">
IF(BB64="","",VLOOKUP(BB64,))</f>
        <v>
#VALUE!</v>
      </c>
      <c r="BC66" s="133" t="str">
        <f aca="false">
IF(BC64="","",VLOOKUP(BC64,))</f>
        <v>
</v>
      </c>
      <c r="BD66" s="134" t="str">
        <f aca="false">
IF(BD64="","",VLOOKUP(BD64,))</f>
        <v>
</v>
      </c>
      <c r="BE66" s="136" t="str">
        <f aca="false">
IF(BE64="","",VLOOKUP(BE64,))</f>
        <v>
</v>
      </c>
      <c r="BF66" s="137" t="n">
        <f aca="false">
IF($BI$3="計画",SUM(AA66:BB66),IF($BI$3="実績",SUM(AA66:BE66),""))</f>
        <v>
78</v>
      </c>
      <c r="BG66" s="137"/>
      <c r="BH66" s="138" t="n">
        <f aca="false">
IF($BI$3="計画",BF66/4,IF($BI$3="実績",(BF66/($BI$7/7)),""))</f>
        <v>
19.5</v>
      </c>
      <c r="BI66" s="138"/>
      <c r="BJ66" s="158"/>
      <c r="BK66" s="158"/>
      <c r="BL66" s="158"/>
      <c r="BM66" s="158"/>
      <c r="BN66" s="158"/>
    </row>
    <row r="67" customFormat="false" ht="20.25" hidden="false" customHeight="true" outlineLevel="0" collapsed="false">
      <c r="A67" s="0"/>
      <c r="B67" s="139"/>
      <c r="C67" s="140"/>
      <c r="D67" s="170" t="s">
        <v>
91</v>
      </c>
      <c r="E67" s="170"/>
      <c r="F67" s="170"/>
      <c r="G67" s="159"/>
      <c r="H67" s="159"/>
      <c r="I67" s="110"/>
      <c r="J67" s="111"/>
      <c r="K67" s="110"/>
      <c r="L67" s="111"/>
      <c r="M67" s="144"/>
      <c r="N67" s="144"/>
      <c r="O67" s="160"/>
      <c r="P67" s="160"/>
      <c r="Q67" s="160"/>
      <c r="R67" s="160"/>
      <c r="S67" s="146" t="s">
        <v>
95</v>
      </c>
      <c r="T67" s="146"/>
      <c r="U67" s="146"/>
      <c r="V67" s="147" t="s">
        <v>
51</v>
      </c>
      <c r="W67" s="161"/>
      <c r="X67" s="161"/>
      <c r="Y67" s="162"/>
      <c r="Z67" s="168"/>
      <c r="AA67" s="169" t="s">
        <v>
53</v>
      </c>
      <c r="AB67" s="152" t="s">
        <v>
82</v>
      </c>
      <c r="AC67" s="152" t="s">
        <v>
82</v>
      </c>
      <c r="AD67" s="152" t="s">
        <v>
81</v>
      </c>
      <c r="AE67" s="152" t="s">
        <v>
81</v>
      </c>
      <c r="AF67" s="152" t="s">
        <v>
81</v>
      </c>
      <c r="AG67" s="171" t="s">
        <v>
53</v>
      </c>
      <c r="AH67" s="151" t="s">
        <v>
80</v>
      </c>
      <c r="AI67" s="153" t="s">
        <v>
53</v>
      </c>
      <c r="AJ67" s="152" t="s">
        <v>
81</v>
      </c>
      <c r="AK67" s="153" t="s">
        <v>
53</v>
      </c>
      <c r="AL67" s="152" t="s">
        <v>
82</v>
      </c>
      <c r="AM67" s="152" t="s">
        <v>
82</v>
      </c>
      <c r="AN67" s="171" t="s">
        <v>
53</v>
      </c>
      <c r="AO67" s="169" t="s">
        <v>
53</v>
      </c>
      <c r="AP67" s="152" t="s">
        <v>
80</v>
      </c>
      <c r="AQ67" s="153" t="s">
        <v>
53</v>
      </c>
      <c r="AR67" s="152" t="s">
        <v>
81</v>
      </c>
      <c r="AS67" s="153" t="s">
        <v>
53</v>
      </c>
      <c r="AT67" s="152" t="s">
        <v>
82</v>
      </c>
      <c r="AU67" s="154" t="s">
        <v>
82</v>
      </c>
      <c r="AV67" s="151" t="s">
        <v>
82</v>
      </c>
      <c r="AW67" s="153" t="s">
        <v>
53</v>
      </c>
      <c r="AX67" s="152" t="s">
        <v>
80</v>
      </c>
      <c r="AY67" s="153" t="s">
        <v>
53</v>
      </c>
      <c r="AZ67" s="152" t="s">
        <v>
81</v>
      </c>
      <c r="BA67" s="153" t="s">
        <v>
53</v>
      </c>
      <c r="BB67" s="154" t="s">
        <v>
82</v>
      </c>
      <c r="BC67" s="151"/>
      <c r="BD67" s="152"/>
      <c r="BE67" s="155"/>
      <c r="BF67" s="156"/>
      <c r="BG67" s="156"/>
      <c r="BH67" s="157"/>
      <c r="BI67" s="157"/>
      <c r="BJ67" s="158"/>
      <c r="BK67" s="158"/>
      <c r="BL67" s="158"/>
      <c r="BM67" s="158"/>
      <c r="BN67" s="158"/>
    </row>
    <row r="68" customFormat="false" ht="20.25" hidden="false" customHeight="true" outlineLevel="0" collapsed="false">
      <c r="A68" s="0"/>
      <c r="B68" s="108" t="n">
        <f aca="false">
B65+1</f>
        <v>
17</v>
      </c>
      <c r="C68" s="140"/>
      <c r="D68" s="170"/>
      <c r="E68" s="170"/>
      <c r="F68" s="170"/>
      <c r="G68" s="109" t="s">
        <v>
83</v>
      </c>
      <c r="H68" s="109"/>
      <c r="I68" s="110"/>
      <c r="J68" s="111"/>
      <c r="K68" s="110"/>
      <c r="L68" s="111"/>
      <c r="M68" s="112" t="s">
        <v>
55</v>
      </c>
      <c r="N68" s="112"/>
      <c r="O68" s="113" t="s">
        <v>
56</v>
      </c>
      <c r="P68" s="113"/>
      <c r="Q68" s="113"/>
      <c r="R68" s="113"/>
      <c r="S68" s="146"/>
      <c r="T68" s="146"/>
      <c r="U68" s="146"/>
      <c r="V68" s="114" t="s">
        <v>
57</v>
      </c>
      <c r="W68" s="115"/>
      <c r="X68" s="115"/>
      <c r="Y68" s="116"/>
      <c r="Z68" s="117"/>
      <c r="AA68" s="118" t="e">
        <f aca="false">
IF(AA67="","",VLOOKUP(AA67,))</f>
        <v>
#VALUE!</v>
      </c>
      <c r="AB68" s="119" t="e">
        <f aca="false">
IF(AB67="","",VLOOKUP(AB67,))</f>
        <v>
#VALUE!</v>
      </c>
      <c r="AC68" s="119" t="e">
        <f aca="false">
IF(AC67="","",VLOOKUP(AC67,))</f>
        <v>
#VALUE!</v>
      </c>
      <c r="AD68" s="119" t="e">
        <f aca="false">
IF(AD67="","",VLOOKUP(AD67,))</f>
        <v>
#VALUE!</v>
      </c>
      <c r="AE68" s="119" t="e">
        <f aca="false">
IF(AE67="","",VLOOKUP(AE67,))</f>
        <v>
#VALUE!</v>
      </c>
      <c r="AF68" s="119" t="e">
        <f aca="false">
IF(AF67="","",VLOOKUP(AF67,))</f>
        <v>
#VALUE!</v>
      </c>
      <c r="AG68" s="120" t="e">
        <f aca="false">
IF(AG67="","",VLOOKUP(AG67,))</f>
        <v>
#VALUE!</v>
      </c>
      <c r="AH68" s="118" t="e">
        <f aca="false">
IF(AH67="","",VLOOKUP(AH67,))</f>
        <v>
#VALUE!</v>
      </c>
      <c r="AI68" s="119" t="e">
        <f aca="false">
IF(AI67="","",VLOOKUP(AI67,))</f>
        <v>
#VALUE!</v>
      </c>
      <c r="AJ68" s="119" t="e">
        <f aca="false">
IF(AJ67="","",VLOOKUP(AJ67,))</f>
        <v>
#VALUE!</v>
      </c>
      <c r="AK68" s="119" t="e">
        <f aca="false">
IF(AK67="","",VLOOKUP(AK67,))</f>
        <v>
#VALUE!</v>
      </c>
      <c r="AL68" s="119" t="e">
        <f aca="false">
IF(AL67="","",VLOOKUP(AL67,))</f>
        <v>
#VALUE!</v>
      </c>
      <c r="AM68" s="119" t="e">
        <f aca="false">
IF(AM67="","",VLOOKUP(AM67,))</f>
        <v>
#VALUE!</v>
      </c>
      <c r="AN68" s="120" t="e">
        <f aca="false">
IF(AN67="","",VLOOKUP(AN67,))</f>
        <v>
#VALUE!</v>
      </c>
      <c r="AO68" s="118" t="e">
        <f aca="false">
IF(AO67="","",VLOOKUP(AO67,))</f>
        <v>
#VALUE!</v>
      </c>
      <c r="AP68" s="119" t="e">
        <f aca="false">
IF(AP67="","",VLOOKUP(AP67,))</f>
        <v>
#VALUE!</v>
      </c>
      <c r="AQ68" s="119" t="e">
        <f aca="false">
IF(AQ67="","",VLOOKUP(AQ67,))</f>
        <v>
#VALUE!</v>
      </c>
      <c r="AR68" s="119" t="e">
        <f aca="false">
IF(AR67="","",VLOOKUP(AR67,))</f>
        <v>
#VALUE!</v>
      </c>
      <c r="AS68" s="119" t="e">
        <f aca="false">
IF(AS67="","",VLOOKUP(AS67,))</f>
        <v>
#VALUE!</v>
      </c>
      <c r="AT68" s="119" t="e">
        <f aca="false">
IF(AT67="","",VLOOKUP(AT67,))</f>
        <v>
#VALUE!</v>
      </c>
      <c r="AU68" s="120" t="e">
        <f aca="false">
IF(AU67="","",VLOOKUP(AU67,))</f>
        <v>
#VALUE!</v>
      </c>
      <c r="AV68" s="118" t="e">
        <f aca="false">
IF(AV67="","",VLOOKUP(AV67,))</f>
        <v>
#VALUE!</v>
      </c>
      <c r="AW68" s="119" t="e">
        <f aca="false">
IF(AW67="","",VLOOKUP(AW67,))</f>
        <v>
#VALUE!</v>
      </c>
      <c r="AX68" s="119" t="e">
        <f aca="false">
IF(AX67="","",VLOOKUP(AX67,))</f>
        <v>
#VALUE!</v>
      </c>
      <c r="AY68" s="119" t="e">
        <f aca="false">
IF(AY67="","",VLOOKUP(AY67,))</f>
        <v>
#VALUE!</v>
      </c>
      <c r="AZ68" s="119" t="e">
        <f aca="false">
IF(AZ67="","",VLOOKUP(AZ67,))</f>
        <v>
#VALUE!</v>
      </c>
      <c r="BA68" s="119" t="e">
        <f aca="false">
IF(BA67="","",VLOOKUP(BA67,))</f>
        <v>
#VALUE!</v>
      </c>
      <c r="BB68" s="120" t="e">
        <f aca="false">
IF(BB67="","",VLOOKUP(BB67,))</f>
        <v>
#VALUE!</v>
      </c>
      <c r="BC68" s="118" t="str">
        <f aca="false">
IF(BC67="","",VLOOKUP(BC67,))</f>
        <v>
</v>
      </c>
      <c r="BD68" s="119" t="str">
        <f aca="false">
IF(BD67="","",VLOOKUP(BD67,))</f>
        <v>
</v>
      </c>
      <c r="BE68" s="121" t="str">
        <f aca="false">
IF(BE67="","",VLOOKUP(BE67,))</f>
        <v>
</v>
      </c>
      <c r="BF68" s="122" t="n">
        <f aca="false">
IF($BI$3="計画",SUM(AA68:BB68),IF($BI$3="実績",SUM(AA68:BE68),""))</f>
        <v>
82</v>
      </c>
      <c r="BG68" s="122"/>
      <c r="BH68" s="123" t="n">
        <f aca="false">
IF($BI$3="計画",BF68/4,IF($BI$3="実績",(BF68/($BI$7/7)),""))</f>
        <v>
20.5</v>
      </c>
      <c r="BI68" s="123"/>
      <c r="BJ68" s="158"/>
      <c r="BK68" s="158"/>
      <c r="BL68" s="158"/>
      <c r="BM68" s="158"/>
      <c r="BN68" s="158"/>
    </row>
    <row r="69" customFormat="false" ht="20.25" hidden="false" customHeight="true" outlineLevel="0" collapsed="false">
      <c r="A69" s="0"/>
      <c r="B69" s="124"/>
      <c r="C69" s="140"/>
      <c r="D69" s="170"/>
      <c r="E69" s="170"/>
      <c r="F69" s="170"/>
      <c r="G69" s="125"/>
      <c r="H69" s="125"/>
      <c r="I69" s="126" t="str">
        <f aca="false">
G68</f>
        <v>
介護職員</v>
      </c>
      <c r="J69" s="126"/>
      <c r="K69" s="126" t="str">
        <f aca="false">
M68</f>
        <v>
A</v>
      </c>
      <c r="L69" s="126"/>
      <c r="M69" s="127"/>
      <c r="N69" s="127"/>
      <c r="O69" s="128"/>
      <c r="P69" s="128"/>
      <c r="Q69" s="128"/>
      <c r="R69" s="128"/>
      <c r="S69" s="146"/>
      <c r="T69" s="146"/>
      <c r="U69" s="146"/>
      <c r="V69" s="129" t="s">
        <v>
58</v>
      </c>
      <c r="W69" s="172"/>
      <c r="X69" s="172"/>
      <c r="Y69" s="173"/>
      <c r="Z69" s="174"/>
      <c r="AA69" s="133" t="e">
        <f aca="false">
IF(AA67="","",VLOOKUP(AA67,))</f>
        <v>
#VALUE!</v>
      </c>
      <c r="AB69" s="134" t="e">
        <f aca="false">
IF(AB67="","",VLOOKUP(AB67,))</f>
        <v>
#VALUE!</v>
      </c>
      <c r="AC69" s="134" t="e">
        <f aca="false">
IF(AC67="","",VLOOKUP(AC67,))</f>
        <v>
#VALUE!</v>
      </c>
      <c r="AD69" s="134" t="e">
        <f aca="false">
IF(AD67="","",VLOOKUP(AD67,))</f>
        <v>
#VALUE!</v>
      </c>
      <c r="AE69" s="134" t="e">
        <f aca="false">
IF(AE67="","",VLOOKUP(AE67,))</f>
        <v>
#VALUE!</v>
      </c>
      <c r="AF69" s="134" t="e">
        <f aca="false">
IF(AF67="","",VLOOKUP(AF67,))</f>
        <v>
#VALUE!</v>
      </c>
      <c r="AG69" s="135" t="e">
        <f aca="false">
IF(AG67="","",VLOOKUP(AG67,))</f>
        <v>
#VALUE!</v>
      </c>
      <c r="AH69" s="133" t="e">
        <f aca="false">
IF(AH67="","",VLOOKUP(AH67,))</f>
        <v>
#VALUE!</v>
      </c>
      <c r="AI69" s="134" t="e">
        <f aca="false">
IF(AI67="","",VLOOKUP(AI67,))</f>
        <v>
#VALUE!</v>
      </c>
      <c r="AJ69" s="134" t="e">
        <f aca="false">
IF(AJ67="","",VLOOKUP(AJ67,))</f>
        <v>
#VALUE!</v>
      </c>
      <c r="AK69" s="134" t="e">
        <f aca="false">
IF(AK67="","",VLOOKUP(AK67,))</f>
        <v>
#VALUE!</v>
      </c>
      <c r="AL69" s="134" t="e">
        <f aca="false">
IF(AL67="","",VLOOKUP(AL67,))</f>
        <v>
#VALUE!</v>
      </c>
      <c r="AM69" s="134" t="e">
        <f aca="false">
IF(AM67="","",VLOOKUP(AM67,))</f>
        <v>
#VALUE!</v>
      </c>
      <c r="AN69" s="135" t="e">
        <f aca="false">
IF(AN67="","",VLOOKUP(AN67,))</f>
        <v>
#VALUE!</v>
      </c>
      <c r="AO69" s="133" t="e">
        <f aca="false">
IF(AO67="","",VLOOKUP(AO67,))</f>
        <v>
#VALUE!</v>
      </c>
      <c r="AP69" s="134" t="e">
        <f aca="false">
IF(AP67="","",VLOOKUP(AP67,))</f>
        <v>
#VALUE!</v>
      </c>
      <c r="AQ69" s="134" t="e">
        <f aca="false">
IF(AQ67="","",VLOOKUP(AQ67,))</f>
        <v>
#VALUE!</v>
      </c>
      <c r="AR69" s="134" t="e">
        <f aca="false">
IF(AR67="","",VLOOKUP(AR67,))</f>
        <v>
#VALUE!</v>
      </c>
      <c r="AS69" s="134" t="e">
        <f aca="false">
IF(AS67="","",VLOOKUP(AS67,))</f>
        <v>
#VALUE!</v>
      </c>
      <c r="AT69" s="134" t="e">
        <f aca="false">
IF(AT67="","",VLOOKUP(AT67,))</f>
        <v>
#VALUE!</v>
      </c>
      <c r="AU69" s="135" t="e">
        <f aca="false">
IF(AU67="","",VLOOKUP(AU67,))</f>
        <v>
#VALUE!</v>
      </c>
      <c r="AV69" s="133" t="e">
        <f aca="false">
IF(AV67="","",VLOOKUP(AV67,))</f>
        <v>
#VALUE!</v>
      </c>
      <c r="AW69" s="134" t="e">
        <f aca="false">
IF(AW67="","",VLOOKUP(AW67,))</f>
        <v>
#VALUE!</v>
      </c>
      <c r="AX69" s="134" t="e">
        <f aca="false">
IF(AX67="","",VLOOKUP(AX67,))</f>
        <v>
#VALUE!</v>
      </c>
      <c r="AY69" s="134" t="e">
        <f aca="false">
IF(AY67="","",VLOOKUP(AY67,))</f>
        <v>
#VALUE!</v>
      </c>
      <c r="AZ69" s="134" t="e">
        <f aca="false">
IF(AZ67="","",VLOOKUP(AZ67,))</f>
        <v>
#VALUE!</v>
      </c>
      <c r="BA69" s="134" t="e">
        <f aca="false">
IF(BA67="","",VLOOKUP(BA67,))</f>
        <v>
#VALUE!</v>
      </c>
      <c r="BB69" s="135" t="e">
        <f aca="false">
IF(BB67="","",VLOOKUP(BB67,))</f>
        <v>
#VALUE!</v>
      </c>
      <c r="BC69" s="133" t="str">
        <f aca="false">
IF(BC67="","",VLOOKUP(BC67,))</f>
        <v>
</v>
      </c>
      <c r="BD69" s="134" t="str">
        <f aca="false">
IF(BD67="","",VLOOKUP(BD67,))</f>
        <v>
</v>
      </c>
      <c r="BE69" s="136" t="str">
        <f aca="false">
IF(BE67="","",VLOOKUP(BE67,))</f>
        <v>
</v>
      </c>
      <c r="BF69" s="137" t="n">
        <f aca="false">
IF($BI$3="計画",SUM(AA69:BB69),IF($BI$3="実績",SUM(AA69:BE69),""))</f>
        <v>
78</v>
      </c>
      <c r="BG69" s="137"/>
      <c r="BH69" s="138" t="n">
        <f aca="false">
IF($BI$3="計画",BF69/4,IF($BI$3="実績",(BF69/($BI$7/7)),""))</f>
        <v>
19.5</v>
      </c>
      <c r="BI69" s="138"/>
      <c r="BJ69" s="158"/>
      <c r="BK69" s="158"/>
      <c r="BL69" s="158"/>
      <c r="BM69" s="158"/>
      <c r="BN69" s="158"/>
    </row>
    <row r="70" customFormat="false" ht="20.25" hidden="false" customHeight="true" outlineLevel="0" collapsed="false">
      <c r="A70" s="0"/>
      <c r="B70" s="139"/>
      <c r="C70" s="140"/>
      <c r="D70" s="170" t="s">
        <v>
91</v>
      </c>
      <c r="E70" s="170"/>
      <c r="F70" s="170"/>
      <c r="G70" s="159"/>
      <c r="H70" s="159"/>
      <c r="I70" s="110"/>
      <c r="J70" s="111"/>
      <c r="K70" s="110"/>
      <c r="L70" s="111"/>
      <c r="M70" s="144"/>
      <c r="N70" s="144"/>
      <c r="O70" s="160"/>
      <c r="P70" s="160"/>
      <c r="Q70" s="160"/>
      <c r="R70" s="160"/>
      <c r="S70" s="146" t="s">
        <v>
96</v>
      </c>
      <c r="T70" s="146"/>
      <c r="U70" s="146"/>
      <c r="V70" s="147" t="s">
        <v>
51</v>
      </c>
      <c r="W70" s="161"/>
      <c r="X70" s="161"/>
      <c r="Y70" s="162"/>
      <c r="Z70" s="168"/>
      <c r="AA70" s="151" t="s">
        <v>
82</v>
      </c>
      <c r="AB70" s="153" t="s">
        <v>
53</v>
      </c>
      <c r="AC70" s="153" t="s">
        <v>
53</v>
      </c>
      <c r="AD70" s="152" t="s">
        <v>
82</v>
      </c>
      <c r="AE70" s="153" t="s">
        <v>
53</v>
      </c>
      <c r="AF70" s="152" t="s">
        <v>
82</v>
      </c>
      <c r="AG70" s="154" t="s">
        <v>
82</v>
      </c>
      <c r="AH70" s="169" t="s">
        <v>
53</v>
      </c>
      <c r="AI70" s="152" t="s">
        <v>
82</v>
      </c>
      <c r="AJ70" s="153" t="s">
        <v>
53</v>
      </c>
      <c r="AK70" s="153" t="s">
        <v>
53</v>
      </c>
      <c r="AL70" s="152" t="s">
        <v>
82</v>
      </c>
      <c r="AM70" s="152" t="s">
        <v>
81</v>
      </c>
      <c r="AN70" s="154" t="s">
        <v>
81</v>
      </c>
      <c r="AO70" s="151" t="s">
        <v>
82</v>
      </c>
      <c r="AP70" s="153" t="s">
        <v>
53</v>
      </c>
      <c r="AQ70" s="152" t="s">
        <v>
82</v>
      </c>
      <c r="AR70" s="153" t="s">
        <v>
53</v>
      </c>
      <c r="AS70" s="152" t="s">
        <v>
82</v>
      </c>
      <c r="AT70" s="153" t="s">
        <v>
53</v>
      </c>
      <c r="AU70" s="154" t="s">
        <v>
81</v>
      </c>
      <c r="AV70" s="151" t="s">
        <v>
81</v>
      </c>
      <c r="AW70" s="152" t="s">
        <v>
82</v>
      </c>
      <c r="AX70" s="153" t="s">
        <v>
53</v>
      </c>
      <c r="AY70" s="152" t="s">
        <v>
82</v>
      </c>
      <c r="AZ70" s="153" t="s">
        <v>
53</v>
      </c>
      <c r="BA70" s="152" t="s">
        <v>
81</v>
      </c>
      <c r="BB70" s="171" t="s">
        <v>
53</v>
      </c>
      <c r="BC70" s="151"/>
      <c r="BD70" s="152"/>
      <c r="BE70" s="155"/>
      <c r="BF70" s="156"/>
      <c r="BG70" s="156"/>
      <c r="BH70" s="157"/>
      <c r="BI70" s="157"/>
      <c r="BJ70" s="158"/>
      <c r="BK70" s="158"/>
      <c r="BL70" s="158"/>
      <c r="BM70" s="158"/>
      <c r="BN70" s="158"/>
    </row>
    <row r="71" customFormat="false" ht="20.25" hidden="false" customHeight="true" outlineLevel="0" collapsed="false">
      <c r="A71" s="0"/>
      <c r="B71" s="108" t="n">
        <f aca="false">
B68+1</f>
        <v>
18</v>
      </c>
      <c r="C71" s="140"/>
      <c r="D71" s="170"/>
      <c r="E71" s="170"/>
      <c r="F71" s="170"/>
      <c r="G71" s="109" t="s">
        <v>
83</v>
      </c>
      <c r="H71" s="109"/>
      <c r="I71" s="110"/>
      <c r="J71" s="111"/>
      <c r="K71" s="110"/>
      <c r="L71" s="111"/>
      <c r="M71" s="112" t="s">
        <v>
89</v>
      </c>
      <c r="N71" s="112"/>
      <c r="O71" s="113" t="s">
        <v>
56</v>
      </c>
      <c r="P71" s="113"/>
      <c r="Q71" s="113"/>
      <c r="R71" s="113"/>
      <c r="S71" s="146"/>
      <c r="T71" s="146"/>
      <c r="U71" s="146"/>
      <c r="V71" s="114" t="s">
        <v>
57</v>
      </c>
      <c r="W71" s="115"/>
      <c r="X71" s="115"/>
      <c r="Y71" s="116"/>
      <c r="Z71" s="117"/>
      <c r="AA71" s="118" t="e">
        <f aca="false">
IF(AA70="","",VLOOKUP(AA70,))</f>
        <v>
#VALUE!</v>
      </c>
      <c r="AB71" s="119" t="e">
        <f aca="false">
IF(AB70="","",VLOOKUP(AB70,))</f>
        <v>
#VALUE!</v>
      </c>
      <c r="AC71" s="119" t="e">
        <f aca="false">
IF(AC70="","",VLOOKUP(AC70,))</f>
        <v>
#VALUE!</v>
      </c>
      <c r="AD71" s="119" t="e">
        <f aca="false">
IF(AD70="","",VLOOKUP(AD70,))</f>
        <v>
#VALUE!</v>
      </c>
      <c r="AE71" s="119" t="e">
        <f aca="false">
IF(AE70="","",VLOOKUP(AE70,))</f>
        <v>
#VALUE!</v>
      </c>
      <c r="AF71" s="119" t="e">
        <f aca="false">
IF(AF70="","",VLOOKUP(AF70,))</f>
        <v>
#VALUE!</v>
      </c>
      <c r="AG71" s="120" t="e">
        <f aca="false">
IF(AG70="","",VLOOKUP(AG70,))</f>
        <v>
#VALUE!</v>
      </c>
      <c r="AH71" s="118" t="e">
        <f aca="false">
IF(AH70="","",VLOOKUP(AH70,))</f>
        <v>
#VALUE!</v>
      </c>
      <c r="AI71" s="119" t="e">
        <f aca="false">
IF(AI70="","",VLOOKUP(AI70,))</f>
        <v>
#VALUE!</v>
      </c>
      <c r="AJ71" s="119" t="e">
        <f aca="false">
IF(AJ70="","",VLOOKUP(AJ70,))</f>
        <v>
#VALUE!</v>
      </c>
      <c r="AK71" s="119" t="e">
        <f aca="false">
IF(AK70="","",VLOOKUP(AK70,))</f>
        <v>
#VALUE!</v>
      </c>
      <c r="AL71" s="119" t="e">
        <f aca="false">
IF(AL70="","",VLOOKUP(AL70,))</f>
        <v>
#VALUE!</v>
      </c>
      <c r="AM71" s="119" t="e">
        <f aca="false">
IF(AM70="","",VLOOKUP(AM70,))</f>
        <v>
#VALUE!</v>
      </c>
      <c r="AN71" s="120" t="e">
        <f aca="false">
IF(AN70="","",VLOOKUP(AN70,))</f>
        <v>
#VALUE!</v>
      </c>
      <c r="AO71" s="118" t="e">
        <f aca="false">
IF(AO70="","",VLOOKUP(AO70,))</f>
        <v>
#VALUE!</v>
      </c>
      <c r="AP71" s="119" t="e">
        <f aca="false">
IF(AP70="","",VLOOKUP(AP70,))</f>
        <v>
#VALUE!</v>
      </c>
      <c r="AQ71" s="119" t="e">
        <f aca="false">
IF(AQ70="","",VLOOKUP(AQ70,))</f>
        <v>
#VALUE!</v>
      </c>
      <c r="AR71" s="119" t="e">
        <f aca="false">
IF(AR70="","",VLOOKUP(AR70,))</f>
        <v>
#VALUE!</v>
      </c>
      <c r="AS71" s="119" t="e">
        <f aca="false">
IF(AS70="","",VLOOKUP(AS70,))</f>
        <v>
#VALUE!</v>
      </c>
      <c r="AT71" s="119" t="e">
        <f aca="false">
IF(AT70="","",VLOOKUP(AT70,))</f>
        <v>
#VALUE!</v>
      </c>
      <c r="AU71" s="120" t="e">
        <f aca="false">
IF(AU70="","",VLOOKUP(AU70,))</f>
        <v>
#VALUE!</v>
      </c>
      <c r="AV71" s="118" t="e">
        <f aca="false">
IF(AV70="","",VLOOKUP(AV70,))</f>
        <v>
#VALUE!</v>
      </c>
      <c r="AW71" s="119" t="e">
        <f aca="false">
IF(AW70="","",VLOOKUP(AW70,))</f>
        <v>
#VALUE!</v>
      </c>
      <c r="AX71" s="119" t="e">
        <f aca="false">
IF(AX70="","",VLOOKUP(AX70,))</f>
        <v>
#VALUE!</v>
      </c>
      <c r="AY71" s="119" t="e">
        <f aca="false">
IF(AY70="","",VLOOKUP(AY70,))</f>
        <v>
#VALUE!</v>
      </c>
      <c r="AZ71" s="119" t="e">
        <f aca="false">
IF(AZ70="","",VLOOKUP(AZ70,))</f>
        <v>
#VALUE!</v>
      </c>
      <c r="BA71" s="119" t="e">
        <f aca="false">
IF(BA70="","",VLOOKUP(BA70,))</f>
        <v>
#VALUE!</v>
      </c>
      <c r="BB71" s="120" t="e">
        <f aca="false">
IF(BB70="","",VLOOKUP(BB70,))</f>
        <v>
#VALUE!</v>
      </c>
      <c r="BC71" s="118" t="str">
        <f aca="false">
IF(BC70="","",VLOOKUP(BC70,))</f>
        <v>
</v>
      </c>
      <c r="BD71" s="119" t="str">
        <f aca="false">
IF(BD70="","",VLOOKUP(BD70,))</f>
        <v>
</v>
      </c>
      <c r="BE71" s="121" t="str">
        <f aca="false">
IF(BE70="","",VLOOKUP(BE70,))</f>
        <v>
</v>
      </c>
      <c r="BF71" s="122" t="n">
        <f aca="false">
IF($BI$3="計画",SUM(AA71:BB71),IF($BI$3="実績",SUM(AA71:BE71),""))</f>
        <v>
85</v>
      </c>
      <c r="BG71" s="122"/>
      <c r="BH71" s="123" t="n">
        <f aca="false">
IF($BI$3="計画",BF71/4,IF($BI$3="実績",(BF71/($BI$7/7)),""))</f>
        <v>
21.25</v>
      </c>
      <c r="BI71" s="123"/>
      <c r="BJ71" s="158"/>
      <c r="BK71" s="158"/>
      <c r="BL71" s="158"/>
      <c r="BM71" s="158"/>
      <c r="BN71" s="158"/>
    </row>
    <row r="72" customFormat="false" ht="20.25" hidden="false" customHeight="true" outlineLevel="0" collapsed="false">
      <c r="A72" s="0"/>
      <c r="B72" s="124"/>
      <c r="C72" s="140"/>
      <c r="D72" s="170"/>
      <c r="E72" s="170"/>
      <c r="F72" s="170"/>
      <c r="G72" s="125"/>
      <c r="H72" s="125"/>
      <c r="I72" s="126" t="str">
        <f aca="false">
G71</f>
        <v>
介護職員</v>
      </c>
      <c r="J72" s="126"/>
      <c r="K72" s="126" t="str">
        <f aca="false">
M71</f>
        <v>
C</v>
      </c>
      <c r="L72" s="126"/>
      <c r="M72" s="127"/>
      <c r="N72" s="127"/>
      <c r="O72" s="128"/>
      <c r="P72" s="128"/>
      <c r="Q72" s="128"/>
      <c r="R72" s="128"/>
      <c r="S72" s="146"/>
      <c r="T72" s="146"/>
      <c r="U72" s="146"/>
      <c r="V72" s="129" t="s">
        <v>
58</v>
      </c>
      <c r="W72" s="172"/>
      <c r="X72" s="172"/>
      <c r="Y72" s="173"/>
      <c r="Z72" s="174"/>
      <c r="AA72" s="133" t="e">
        <f aca="false">
IF(AA70="","",VLOOKUP(AA70,))</f>
        <v>
#VALUE!</v>
      </c>
      <c r="AB72" s="134" t="e">
        <f aca="false">
IF(AB70="","",VLOOKUP(AB70,))</f>
        <v>
#VALUE!</v>
      </c>
      <c r="AC72" s="134" t="e">
        <f aca="false">
IF(AC70="","",VLOOKUP(AC70,))</f>
        <v>
#VALUE!</v>
      </c>
      <c r="AD72" s="134" t="e">
        <f aca="false">
IF(AD70="","",VLOOKUP(AD70,))</f>
        <v>
#VALUE!</v>
      </c>
      <c r="AE72" s="134" t="e">
        <f aca="false">
IF(AE70="","",VLOOKUP(AE70,))</f>
        <v>
#VALUE!</v>
      </c>
      <c r="AF72" s="134" t="e">
        <f aca="false">
IF(AF70="","",VLOOKUP(AF70,))</f>
        <v>
#VALUE!</v>
      </c>
      <c r="AG72" s="135" t="e">
        <f aca="false">
IF(AG70="","",VLOOKUP(AG70,))</f>
        <v>
#VALUE!</v>
      </c>
      <c r="AH72" s="133" t="e">
        <f aca="false">
IF(AH70="","",VLOOKUP(AH70,))</f>
        <v>
#VALUE!</v>
      </c>
      <c r="AI72" s="134" t="e">
        <f aca="false">
IF(AI70="","",VLOOKUP(AI70,))</f>
        <v>
#VALUE!</v>
      </c>
      <c r="AJ72" s="134" t="e">
        <f aca="false">
IF(AJ70="","",VLOOKUP(AJ70,))</f>
        <v>
#VALUE!</v>
      </c>
      <c r="AK72" s="134" t="e">
        <f aca="false">
IF(AK70="","",VLOOKUP(AK70,))</f>
        <v>
#VALUE!</v>
      </c>
      <c r="AL72" s="134" t="e">
        <f aca="false">
IF(AL70="","",VLOOKUP(AL70,))</f>
        <v>
#VALUE!</v>
      </c>
      <c r="AM72" s="134" t="e">
        <f aca="false">
IF(AM70="","",VLOOKUP(AM70,))</f>
        <v>
#VALUE!</v>
      </c>
      <c r="AN72" s="135" t="e">
        <f aca="false">
IF(AN70="","",VLOOKUP(AN70,))</f>
        <v>
#VALUE!</v>
      </c>
      <c r="AO72" s="133" t="e">
        <f aca="false">
IF(AO70="","",VLOOKUP(AO70,))</f>
        <v>
#VALUE!</v>
      </c>
      <c r="AP72" s="134" t="e">
        <f aca="false">
IF(AP70="","",VLOOKUP(AP70,))</f>
        <v>
#VALUE!</v>
      </c>
      <c r="AQ72" s="134" t="e">
        <f aca="false">
IF(AQ70="","",VLOOKUP(AQ70,))</f>
        <v>
#VALUE!</v>
      </c>
      <c r="AR72" s="134" t="e">
        <f aca="false">
IF(AR70="","",VLOOKUP(AR70,))</f>
        <v>
#VALUE!</v>
      </c>
      <c r="AS72" s="134" t="e">
        <f aca="false">
IF(AS70="","",VLOOKUP(AS70,))</f>
        <v>
#VALUE!</v>
      </c>
      <c r="AT72" s="134" t="e">
        <f aca="false">
IF(AT70="","",VLOOKUP(AT70,))</f>
        <v>
#VALUE!</v>
      </c>
      <c r="AU72" s="135" t="e">
        <f aca="false">
IF(AU70="","",VLOOKUP(AU70,))</f>
        <v>
#VALUE!</v>
      </c>
      <c r="AV72" s="133" t="e">
        <f aca="false">
IF(AV70="","",VLOOKUP(AV70,))</f>
        <v>
#VALUE!</v>
      </c>
      <c r="AW72" s="134" t="e">
        <f aca="false">
IF(AW70="","",VLOOKUP(AW70,))</f>
        <v>
#VALUE!</v>
      </c>
      <c r="AX72" s="134" t="e">
        <f aca="false">
IF(AX70="","",VLOOKUP(AX70,))</f>
        <v>
#VALUE!</v>
      </c>
      <c r="AY72" s="134" t="e">
        <f aca="false">
IF(AY70="","",VLOOKUP(AY70,))</f>
        <v>
#VALUE!</v>
      </c>
      <c r="AZ72" s="134" t="e">
        <f aca="false">
IF(AZ70="","",VLOOKUP(AZ70,))</f>
        <v>
#VALUE!</v>
      </c>
      <c r="BA72" s="134" t="e">
        <f aca="false">
IF(BA70="","",VLOOKUP(BA70,))</f>
        <v>
#VALUE!</v>
      </c>
      <c r="BB72" s="135" t="e">
        <f aca="false">
IF(BB70="","",VLOOKUP(BB70,))</f>
        <v>
#VALUE!</v>
      </c>
      <c r="BC72" s="133" t="str">
        <f aca="false">
IF(BC70="","",VLOOKUP(BC70,))</f>
        <v>
</v>
      </c>
      <c r="BD72" s="134" t="str">
        <f aca="false">
IF(BD70="","",VLOOKUP(BD70,))</f>
        <v>
</v>
      </c>
      <c r="BE72" s="136" t="str">
        <f aca="false">
IF(BE70="","",VLOOKUP(BE70,))</f>
        <v>
</v>
      </c>
      <c r="BF72" s="137" t="n">
        <f aca="false">
IF($BI$3="計画",SUM(AA72:BB72),IF($BI$3="実績",SUM(AA72:BE72),""))</f>
        <v>
43</v>
      </c>
      <c r="BG72" s="137"/>
      <c r="BH72" s="138" t="n">
        <f aca="false">
IF($BI$3="計画",BF72/4,IF($BI$3="実績",(BF72/($BI$7/7)),""))</f>
        <v>
10.75</v>
      </c>
      <c r="BI72" s="138"/>
      <c r="BJ72" s="158"/>
      <c r="BK72" s="158"/>
      <c r="BL72" s="158"/>
      <c r="BM72" s="158"/>
      <c r="BN72" s="158"/>
    </row>
    <row r="73" customFormat="false" ht="20.25" hidden="false" customHeight="true" outlineLevel="0" collapsed="false">
      <c r="A73" s="0"/>
      <c r="B73" s="139"/>
      <c r="C73" s="140" t="s">
        <v>
77</v>
      </c>
      <c r="D73" s="170" t="s">
        <v>
97</v>
      </c>
      <c r="E73" s="170"/>
      <c r="F73" s="170"/>
      <c r="G73" s="141"/>
      <c r="H73" s="141"/>
      <c r="I73" s="142"/>
      <c r="J73" s="143"/>
      <c r="K73" s="142"/>
      <c r="L73" s="143"/>
      <c r="M73" s="144"/>
      <c r="N73" s="144"/>
      <c r="O73" s="145"/>
      <c r="P73" s="145"/>
      <c r="Q73" s="145"/>
      <c r="R73" s="145"/>
      <c r="S73" s="146" t="s">
        <v>
98</v>
      </c>
      <c r="T73" s="146"/>
      <c r="U73" s="146"/>
      <c r="V73" s="147" t="s">
        <v>
51</v>
      </c>
      <c r="W73" s="148"/>
      <c r="X73" s="148"/>
      <c r="Y73" s="149"/>
      <c r="Z73" s="150"/>
      <c r="AA73" s="151" t="s">
        <v>
80</v>
      </c>
      <c r="AB73" s="153" t="s">
        <v>
53</v>
      </c>
      <c r="AC73" s="152" t="s">
        <v>
81</v>
      </c>
      <c r="AD73" s="152" t="s">
        <v>
81</v>
      </c>
      <c r="AE73" s="153" t="s">
        <v>
53</v>
      </c>
      <c r="AF73" s="152" t="s">
        <v>
82</v>
      </c>
      <c r="AG73" s="171" t="s">
        <v>
53</v>
      </c>
      <c r="AH73" s="169" t="s">
        <v>
53</v>
      </c>
      <c r="AI73" s="152" t="s">
        <v>
80</v>
      </c>
      <c r="AJ73" s="153" t="s">
        <v>
53</v>
      </c>
      <c r="AK73" s="152" t="s">
        <v>
81</v>
      </c>
      <c r="AL73" s="152" t="s">
        <v>
81</v>
      </c>
      <c r="AM73" s="153" t="s">
        <v>
53</v>
      </c>
      <c r="AN73" s="154" t="s">
        <v>
82</v>
      </c>
      <c r="AO73" s="151" t="s">
        <v>
82</v>
      </c>
      <c r="AP73" s="153" t="s">
        <v>
53</v>
      </c>
      <c r="AQ73" s="152" t="s">
        <v>
80</v>
      </c>
      <c r="AR73" s="153" t="s">
        <v>
53</v>
      </c>
      <c r="AS73" s="152" t="s">
        <v>
81</v>
      </c>
      <c r="AT73" s="152" t="s">
        <v>
81</v>
      </c>
      <c r="AU73" s="171" t="s">
        <v>
53</v>
      </c>
      <c r="AV73" s="151" t="s">
        <v>
82</v>
      </c>
      <c r="AW73" s="153" t="s">
        <v>
53</v>
      </c>
      <c r="AX73" s="153" t="s">
        <v>
53</v>
      </c>
      <c r="AY73" s="152" t="s">
        <v>
80</v>
      </c>
      <c r="AZ73" s="153" t="s">
        <v>
53</v>
      </c>
      <c r="BA73" s="152" t="s">
        <v>
81</v>
      </c>
      <c r="BB73" s="154" t="s">
        <v>
81</v>
      </c>
      <c r="BC73" s="151"/>
      <c r="BD73" s="152"/>
      <c r="BE73" s="155"/>
      <c r="BF73" s="156"/>
      <c r="BG73" s="156"/>
      <c r="BH73" s="157"/>
      <c r="BI73" s="157"/>
      <c r="BJ73" s="158"/>
      <c r="BK73" s="158"/>
      <c r="BL73" s="158"/>
      <c r="BM73" s="158"/>
      <c r="BN73" s="158"/>
    </row>
    <row r="74" customFormat="false" ht="20.25" hidden="false" customHeight="true" outlineLevel="0" collapsed="false">
      <c r="A74" s="0"/>
      <c r="B74" s="108" t="n">
        <f aca="false">
B71+1</f>
        <v>
19</v>
      </c>
      <c r="C74" s="140"/>
      <c r="D74" s="170"/>
      <c r="E74" s="170"/>
      <c r="F74" s="170"/>
      <c r="G74" s="109" t="s">
        <v>
83</v>
      </c>
      <c r="H74" s="109"/>
      <c r="I74" s="110"/>
      <c r="J74" s="111"/>
      <c r="K74" s="110"/>
      <c r="L74" s="111"/>
      <c r="M74" s="112" t="s">
        <v>
55</v>
      </c>
      <c r="N74" s="112"/>
      <c r="O74" s="113" t="s">
        <v>
84</v>
      </c>
      <c r="P74" s="113"/>
      <c r="Q74" s="113"/>
      <c r="R74" s="113"/>
      <c r="S74" s="146"/>
      <c r="T74" s="146"/>
      <c r="U74" s="146"/>
      <c r="V74" s="114" t="s">
        <v>
57</v>
      </c>
      <c r="W74" s="115"/>
      <c r="X74" s="115"/>
      <c r="Y74" s="116"/>
      <c r="Z74" s="117"/>
      <c r="AA74" s="118" t="e">
        <f aca="false">
IF(AA73="","",VLOOKUP(AA73,))</f>
        <v>
#VALUE!</v>
      </c>
      <c r="AB74" s="119" t="e">
        <f aca="false">
IF(AB73="","",VLOOKUP(AB73,))</f>
        <v>
#VALUE!</v>
      </c>
      <c r="AC74" s="119" t="e">
        <f aca="false">
IF(AC73="","",VLOOKUP(AC73,))</f>
        <v>
#VALUE!</v>
      </c>
      <c r="AD74" s="119" t="e">
        <f aca="false">
IF(AD73="","",VLOOKUP(AD73,))</f>
        <v>
#VALUE!</v>
      </c>
      <c r="AE74" s="119" t="e">
        <f aca="false">
IF(AE73="","",VLOOKUP(AE73,))</f>
        <v>
#VALUE!</v>
      </c>
      <c r="AF74" s="119" t="e">
        <f aca="false">
IF(AF73="","",VLOOKUP(AF73,))</f>
        <v>
#VALUE!</v>
      </c>
      <c r="AG74" s="120" t="e">
        <f aca="false">
IF(AG73="","",VLOOKUP(AG73,))</f>
        <v>
#VALUE!</v>
      </c>
      <c r="AH74" s="118" t="e">
        <f aca="false">
IF(AH73="","",VLOOKUP(AH73,))</f>
        <v>
#VALUE!</v>
      </c>
      <c r="AI74" s="119" t="e">
        <f aca="false">
IF(AI73="","",VLOOKUP(AI73,))</f>
        <v>
#VALUE!</v>
      </c>
      <c r="AJ74" s="119" t="e">
        <f aca="false">
IF(AJ73="","",VLOOKUP(AJ73,))</f>
        <v>
#VALUE!</v>
      </c>
      <c r="AK74" s="119" t="e">
        <f aca="false">
IF(AK73="","",VLOOKUP(AK73,))</f>
        <v>
#VALUE!</v>
      </c>
      <c r="AL74" s="119" t="e">
        <f aca="false">
IF(AL73="","",VLOOKUP(AL73,))</f>
        <v>
#VALUE!</v>
      </c>
      <c r="AM74" s="119" t="e">
        <f aca="false">
IF(AM73="","",VLOOKUP(AM73,))</f>
        <v>
#VALUE!</v>
      </c>
      <c r="AN74" s="120" t="e">
        <f aca="false">
IF(AN73="","",VLOOKUP(AN73,))</f>
        <v>
#VALUE!</v>
      </c>
      <c r="AO74" s="118" t="e">
        <f aca="false">
IF(AO73="","",VLOOKUP(AO73,))</f>
        <v>
#VALUE!</v>
      </c>
      <c r="AP74" s="119" t="e">
        <f aca="false">
IF(AP73="","",VLOOKUP(AP73,))</f>
        <v>
#VALUE!</v>
      </c>
      <c r="AQ74" s="119" t="e">
        <f aca="false">
IF(AQ73="","",VLOOKUP(AQ73,))</f>
        <v>
#VALUE!</v>
      </c>
      <c r="AR74" s="119" t="e">
        <f aca="false">
IF(AR73="","",VLOOKUP(AR73,))</f>
        <v>
#VALUE!</v>
      </c>
      <c r="AS74" s="119" t="e">
        <f aca="false">
IF(AS73="","",VLOOKUP(AS73,))</f>
        <v>
#VALUE!</v>
      </c>
      <c r="AT74" s="119" t="e">
        <f aca="false">
IF(AT73="","",VLOOKUP(AT73,))</f>
        <v>
#VALUE!</v>
      </c>
      <c r="AU74" s="120" t="e">
        <f aca="false">
IF(AU73="","",VLOOKUP(AU73,))</f>
        <v>
#VALUE!</v>
      </c>
      <c r="AV74" s="118" t="e">
        <f aca="false">
IF(AV73="","",VLOOKUP(AV73,))</f>
        <v>
#VALUE!</v>
      </c>
      <c r="AW74" s="119" t="e">
        <f aca="false">
IF(AW73="","",VLOOKUP(AW73,))</f>
        <v>
#VALUE!</v>
      </c>
      <c r="AX74" s="119" t="e">
        <f aca="false">
IF(AX73="","",VLOOKUP(AX73,))</f>
        <v>
#VALUE!</v>
      </c>
      <c r="AY74" s="119" t="e">
        <f aca="false">
IF(AY73="","",VLOOKUP(AY73,))</f>
        <v>
#VALUE!</v>
      </c>
      <c r="AZ74" s="119" t="e">
        <f aca="false">
IF(AZ73="","",VLOOKUP(AZ73,))</f>
        <v>
#VALUE!</v>
      </c>
      <c r="BA74" s="119" t="e">
        <f aca="false">
IF(BA73="","",VLOOKUP(BA73,))</f>
        <v>
#VALUE!</v>
      </c>
      <c r="BB74" s="120" t="e">
        <f aca="false">
IF(BB73="","",VLOOKUP(BB73,))</f>
        <v>
#VALUE!</v>
      </c>
      <c r="BC74" s="118" t="str">
        <f aca="false">
IF(BC73="","",VLOOKUP(BC73,))</f>
        <v>
</v>
      </c>
      <c r="BD74" s="119" t="str">
        <f aca="false">
IF(BD73="","",VLOOKUP(BD73,))</f>
        <v>
</v>
      </c>
      <c r="BE74" s="121" t="str">
        <f aca="false">
IF(BE73="","",VLOOKUP(BE73,))</f>
        <v>
</v>
      </c>
      <c r="BF74" s="122" t="n">
        <f aca="false">
IF($BI$3="計画",SUM(AA74:BB74),IF($BI$3="実績",SUM(AA74:BE74),""))</f>
        <v>
76</v>
      </c>
      <c r="BG74" s="122"/>
      <c r="BH74" s="123" t="n">
        <f aca="false">
IF($BI$3="計画",BF74/4,IF($BI$3="実績",(BF74/($BI$7/7)),""))</f>
        <v>
19</v>
      </c>
      <c r="BI74" s="123"/>
      <c r="BJ74" s="158"/>
      <c r="BK74" s="158"/>
      <c r="BL74" s="158"/>
      <c r="BM74" s="158"/>
      <c r="BN74" s="158"/>
    </row>
    <row r="75" customFormat="false" ht="20.25" hidden="false" customHeight="true" outlineLevel="0" collapsed="false">
      <c r="A75" s="0"/>
      <c r="B75" s="124"/>
      <c r="C75" s="140"/>
      <c r="D75" s="170"/>
      <c r="E75" s="170"/>
      <c r="F75" s="170"/>
      <c r="G75" s="125"/>
      <c r="H75" s="125"/>
      <c r="I75" s="126" t="str">
        <f aca="false">
G74</f>
        <v>
介護職員</v>
      </c>
      <c r="J75" s="126"/>
      <c r="K75" s="126" t="str">
        <f aca="false">
M74</f>
        <v>
A</v>
      </c>
      <c r="L75" s="126"/>
      <c r="M75" s="127"/>
      <c r="N75" s="127"/>
      <c r="O75" s="128"/>
      <c r="P75" s="128"/>
      <c r="Q75" s="128"/>
      <c r="R75" s="128"/>
      <c r="S75" s="146"/>
      <c r="T75" s="146"/>
      <c r="U75" s="146"/>
      <c r="V75" s="175" t="s">
        <v>
58</v>
      </c>
      <c r="W75" s="172"/>
      <c r="X75" s="172"/>
      <c r="Y75" s="173"/>
      <c r="Z75" s="174"/>
      <c r="AA75" s="133" t="e">
        <f aca="false">
IF(AA73="","",VLOOKUP(AA73,))</f>
        <v>
#VALUE!</v>
      </c>
      <c r="AB75" s="134" t="e">
        <f aca="false">
IF(AB73="","",VLOOKUP(AB73,))</f>
        <v>
#VALUE!</v>
      </c>
      <c r="AC75" s="134" t="e">
        <f aca="false">
IF(AC73="","",VLOOKUP(AC73,))</f>
        <v>
#VALUE!</v>
      </c>
      <c r="AD75" s="134" t="e">
        <f aca="false">
IF(AD73="","",VLOOKUP(AD73,))</f>
        <v>
#VALUE!</v>
      </c>
      <c r="AE75" s="134" t="e">
        <f aca="false">
IF(AE73="","",VLOOKUP(AE73,))</f>
        <v>
#VALUE!</v>
      </c>
      <c r="AF75" s="134" t="e">
        <f aca="false">
IF(AF73="","",VLOOKUP(AF73,))</f>
        <v>
#VALUE!</v>
      </c>
      <c r="AG75" s="135" t="e">
        <f aca="false">
IF(AG73="","",VLOOKUP(AG73,))</f>
        <v>
#VALUE!</v>
      </c>
      <c r="AH75" s="133" t="e">
        <f aca="false">
IF(AH73="","",VLOOKUP(AH73,))</f>
        <v>
#VALUE!</v>
      </c>
      <c r="AI75" s="134" t="e">
        <f aca="false">
IF(AI73="","",VLOOKUP(AI73,))</f>
        <v>
#VALUE!</v>
      </c>
      <c r="AJ75" s="134" t="e">
        <f aca="false">
IF(AJ73="","",VLOOKUP(AJ73,))</f>
        <v>
#VALUE!</v>
      </c>
      <c r="AK75" s="134" t="e">
        <f aca="false">
IF(AK73="","",VLOOKUP(AK73,))</f>
        <v>
#VALUE!</v>
      </c>
      <c r="AL75" s="134" t="e">
        <f aca="false">
IF(AL73="","",VLOOKUP(AL73,))</f>
        <v>
#VALUE!</v>
      </c>
      <c r="AM75" s="134" t="e">
        <f aca="false">
IF(AM73="","",VLOOKUP(AM73,))</f>
        <v>
#VALUE!</v>
      </c>
      <c r="AN75" s="135" t="e">
        <f aca="false">
IF(AN73="","",VLOOKUP(AN73,))</f>
        <v>
#VALUE!</v>
      </c>
      <c r="AO75" s="133" t="e">
        <f aca="false">
IF(AO73="","",VLOOKUP(AO73,))</f>
        <v>
#VALUE!</v>
      </c>
      <c r="AP75" s="134" t="e">
        <f aca="false">
IF(AP73="","",VLOOKUP(AP73,))</f>
        <v>
#VALUE!</v>
      </c>
      <c r="AQ75" s="134" t="e">
        <f aca="false">
IF(AQ73="","",VLOOKUP(AQ73,))</f>
        <v>
#VALUE!</v>
      </c>
      <c r="AR75" s="134" t="e">
        <f aca="false">
IF(AR73="","",VLOOKUP(AR73,))</f>
        <v>
#VALUE!</v>
      </c>
      <c r="AS75" s="134" t="e">
        <f aca="false">
IF(AS73="","",VLOOKUP(AS73,))</f>
        <v>
#VALUE!</v>
      </c>
      <c r="AT75" s="134" t="e">
        <f aca="false">
IF(AT73="","",VLOOKUP(AT73,))</f>
        <v>
#VALUE!</v>
      </c>
      <c r="AU75" s="135" t="e">
        <f aca="false">
IF(AU73="","",VLOOKUP(AU73,))</f>
        <v>
#VALUE!</v>
      </c>
      <c r="AV75" s="133" t="e">
        <f aca="false">
IF(AV73="","",VLOOKUP(AV73,))</f>
        <v>
#VALUE!</v>
      </c>
      <c r="AW75" s="134" t="e">
        <f aca="false">
IF(AW73="","",VLOOKUP(AW73,))</f>
        <v>
#VALUE!</v>
      </c>
      <c r="AX75" s="134" t="e">
        <f aca="false">
IF(AX73="","",VLOOKUP(AX73,))</f>
        <v>
#VALUE!</v>
      </c>
      <c r="AY75" s="134" t="e">
        <f aca="false">
IF(AY73="","",VLOOKUP(AY73,))</f>
        <v>
#VALUE!</v>
      </c>
      <c r="AZ75" s="134" t="e">
        <f aca="false">
IF(AZ73="","",VLOOKUP(AZ73,))</f>
        <v>
#VALUE!</v>
      </c>
      <c r="BA75" s="134" t="e">
        <f aca="false">
IF(BA73="","",VLOOKUP(BA73,))</f>
        <v>
#VALUE!</v>
      </c>
      <c r="BB75" s="135" t="e">
        <f aca="false">
IF(BB73="","",VLOOKUP(BB73,))</f>
        <v>
#VALUE!</v>
      </c>
      <c r="BC75" s="133" t="str">
        <f aca="false">
IF(BC73="","",VLOOKUP(BC73,))</f>
        <v>
</v>
      </c>
      <c r="BD75" s="134" t="str">
        <f aca="false">
IF(BD73="","",VLOOKUP(BD73,))</f>
        <v>
</v>
      </c>
      <c r="BE75" s="136" t="str">
        <f aca="false">
IF(BE73="","",VLOOKUP(BE73,))</f>
        <v>
</v>
      </c>
      <c r="BF75" s="137" t="n">
        <f aca="false">
IF($BI$3="計画",SUM(AA75:BB75),IF($BI$3="実績",SUM(AA75:BE75),""))</f>
        <v>
84</v>
      </c>
      <c r="BG75" s="137"/>
      <c r="BH75" s="138" t="n">
        <f aca="false">
IF($BI$3="計画",BF75/4,IF($BI$3="実績",(BF75/($BI$7/7)),""))</f>
        <v>
21</v>
      </c>
      <c r="BI75" s="138"/>
      <c r="BJ75" s="158"/>
      <c r="BK75" s="158"/>
      <c r="BL75" s="158"/>
      <c r="BM75" s="158"/>
      <c r="BN75" s="158"/>
    </row>
    <row r="76" customFormat="false" ht="20.25" hidden="false" customHeight="true" outlineLevel="0" collapsed="false">
      <c r="A76" s="0"/>
      <c r="B76" s="139"/>
      <c r="C76" s="140"/>
      <c r="D76" s="170" t="s">
        <v>
97</v>
      </c>
      <c r="E76" s="170"/>
      <c r="F76" s="170"/>
      <c r="G76" s="141"/>
      <c r="H76" s="141"/>
      <c r="I76" s="142"/>
      <c r="J76" s="143"/>
      <c r="K76" s="142"/>
      <c r="L76" s="143"/>
      <c r="M76" s="144"/>
      <c r="N76" s="144"/>
      <c r="O76" s="145"/>
      <c r="P76" s="145"/>
      <c r="Q76" s="145"/>
      <c r="R76" s="145"/>
      <c r="S76" s="146" t="s">
        <v>
99</v>
      </c>
      <c r="T76" s="146"/>
      <c r="U76" s="146"/>
      <c r="V76" s="147" t="s">
        <v>
51</v>
      </c>
      <c r="W76" s="148"/>
      <c r="X76" s="148"/>
      <c r="Y76" s="149"/>
      <c r="Z76" s="150"/>
      <c r="AA76" s="169" t="s">
        <v>
53</v>
      </c>
      <c r="AB76" s="152" t="s">
        <v>
80</v>
      </c>
      <c r="AC76" s="153" t="s">
        <v>
53</v>
      </c>
      <c r="AD76" s="152" t="s">
        <v>
82</v>
      </c>
      <c r="AE76" s="152" t="s">
        <v>
81</v>
      </c>
      <c r="AF76" s="153" t="s">
        <v>
53</v>
      </c>
      <c r="AG76" s="154" t="s">
        <v>
82</v>
      </c>
      <c r="AH76" s="151" t="s">
        <v>
82</v>
      </c>
      <c r="AI76" s="153" t="s">
        <v>
53</v>
      </c>
      <c r="AJ76" s="152" t="s">
        <v>
80</v>
      </c>
      <c r="AK76" s="153" t="s">
        <v>
53</v>
      </c>
      <c r="AL76" s="152" t="s">
        <v>
82</v>
      </c>
      <c r="AM76" s="152" t="s">
        <v>
81</v>
      </c>
      <c r="AN76" s="171" t="s">
        <v>
53</v>
      </c>
      <c r="AO76" s="151" t="s">
        <v>
82</v>
      </c>
      <c r="AP76" s="152" t="s">
        <v>
81</v>
      </c>
      <c r="AQ76" s="153" t="s">
        <v>
53</v>
      </c>
      <c r="AR76" s="152" t="s">
        <v>
80</v>
      </c>
      <c r="AS76" s="153" t="s">
        <v>
53</v>
      </c>
      <c r="AT76" s="152" t="s">
        <v>
82</v>
      </c>
      <c r="AU76" s="171" t="s">
        <v>
53</v>
      </c>
      <c r="AV76" s="169" t="s">
        <v>
53</v>
      </c>
      <c r="AW76" s="152" t="s">
        <v>
82</v>
      </c>
      <c r="AX76" s="152" t="s">
        <v>
81</v>
      </c>
      <c r="AY76" s="153" t="s">
        <v>
53</v>
      </c>
      <c r="AZ76" s="152" t="s">
        <v>
80</v>
      </c>
      <c r="BA76" s="153" t="s">
        <v>
53</v>
      </c>
      <c r="BB76" s="154" t="s">
        <v>
82</v>
      </c>
      <c r="BC76" s="151"/>
      <c r="BD76" s="152"/>
      <c r="BE76" s="155"/>
      <c r="BF76" s="156"/>
      <c r="BG76" s="156"/>
      <c r="BH76" s="157"/>
      <c r="BI76" s="157"/>
      <c r="BJ76" s="158"/>
      <c r="BK76" s="158"/>
      <c r="BL76" s="158"/>
      <c r="BM76" s="158"/>
      <c r="BN76" s="158"/>
    </row>
    <row r="77" customFormat="false" ht="20.25" hidden="false" customHeight="true" outlineLevel="0" collapsed="false">
      <c r="A77" s="0"/>
      <c r="B77" s="108" t="n">
        <f aca="false">
B74+1</f>
        <v>
20</v>
      </c>
      <c r="C77" s="140"/>
      <c r="D77" s="170"/>
      <c r="E77" s="170"/>
      <c r="F77" s="170"/>
      <c r="G77" s="109" t="s">
        <v>
83</v>
      </c>
      <c r="H77" s="109"/>
      <c r="I77" s="110"/>
      <c r="J77" s="111"/>
      <c r="K77" s="110"/>
      <c r="L77" s="111"/>
      <c r="M77" s="112" t="s">
        <v>
55</v>
      </c>
      <c r="N77" s="112"/>
      <c r="O77" s="113" t="s">
        <v>
56</v>
      </c>
      <c r="P77" s="113"/>
      <c r="Q77" s="113"/>
      <c r="R77" s="113"/>
      <c r="S77" s="146"/>
      <c r="T77" s="146"/>
      <c r="U77" s="146"/>
      <c r="V77" s="114" t="s">
        <v>
57</v>
      </c>
      <c r="W77" s="115"/>
      <c r="X77" s="115"/>
      <c r="Y77" s="116"/>
      <c r="Z77" s="117"/>
      <c r="AA77" s="118" t="e">
        <f aca="false">
IF(AA76="","",VLOOKUP(AA76,))</f>
        <v>
#VALUE!</v>
      </c>
      <c r="AB77" s="119" t="e">
        <f aca="false">
IF(AB76="","",VLOOKUP(AB76,))</f>
        <v>
#VALUE!</v>
      </c>
      <c r="AC77" s="119" t="e">
        <f aca="false">
IF(AC76="","",VLOOKUP(AC76,))</f>
        <v>
#VALUE!</v>
      </c>
      <c r="AD77" s="119" t="e">
        <f aca="false">
IF(AD76="","",VLOOKUP(AD76,))</f>
        <v>
#VALUE!</v>
      </c>
      <c r="AE77" s="119" t="e">
        <f aca="false">
IF(AE76="","",VLOOKUP(AE76,))</f>
        <v>
#VALUE!</v>
      </c>
      <c r="AF77" s="119" t="e">
        <f aca="false">
IF(AF76="","",VLOOKUP(AF76,))</f>
        <v>
#VALUE!</v>
      </c>
      <c r="AG77" s="120" t="e">
        <f aca="false">
IF(AG76="","",VLOOKUP(AG76,))</f>
        <v>
#VALUE!</v>
      </c>
      <c r="AH77" s="118" t="e">
        <f aca="false">
IF(AH76="","",VLOOKUP(AH76,))</f>
        <v>
#VALUE!</v>
      </c>
      <c r="AI77" s="119" t="e">
        <f aca="false">
IF(AI76="","",VLOOKUP(AI76,))</f>
        <v>
#VALUE!</v>
      </c>
      <c r="AJ77" s="119" t="e">
        <f aca="false">
IF(AJ76="","",VLOOKUP(AJ76,))</f>
        <v>
#VALUE!</v>
      </c>
      <c r="AK77" s="119" t="e">
        <f aca="false">
IF(AK76="","",VLOOKUP(AK76,))</f>
        <v>
#VALUE!</v>
      </c>
      <c r="AL77" s="119" t="e">
        <f aca="false">
IF(AL76="","",VLOOKUP(AL76,))</f>
        <v>
#VALUE!</v>
      </c>
      <c r="AM77" s="119" t="e">
        <f aca="false">
IF(AM76="","",VLOOKUP(AM76,))</f>
        <v>
#VALUE!</v>
      </c>
      <c r="AN77" s="120" t="e">
        <f aca="false">
IF(AN76="","",VLOOKUP(AN76,))</f>
        <v>
#VALUE!</v>
      </c>
      <c r="AO77" s="118" t="e">
        <f aca="false">
IF(AO76="","",VLOOKUP(AO76,))</f>
        <v>
#VALUE!</v>
      </c>
      <c r="AP77" s="119" t="e">
        <f aca="false">
IF(AP76="","",VLOOKUP(AP76,))</f>
        <v>
#VALUE!</v>
      </c>
      <c r="AQ77" s="119" t="e">
        <f aca="false">
IF(AQ76="","",VLOOKUP(AQ76,))</f>
        <v>
#VALUE!</v>
      </c>
      <c r="AR77" s="119" t="e">
        <f aca="false">
IF(AR76="","",VLOOKUP(AR76,))</f>
        <v>
#VALUE!</v>
      </c>
      <c r="AS77" s="119" t="e">
        <f aca="false">
IF(AS76="","",VLOOKUP(AS76,))</f>
        <v>
#VALUE!</v>
      </c>
      <c r="AT77" s="119" t="e">
        <f aca="false">
IF(AT76="","",VLOOKUP(AT76,))</f>
        <v>
#VALUE!</v>
      </c>
      <c r="AU77" s="120" t="e">
        <f aca="false">
IF(AU76="","",VLOOKUP(AU76,))</f>
        <v>
#VALUE!</v>
      </c>
      <c r="AV77" s="118" t="e">
        <f aca="false">
IF(AV76="","",VLOOKUP(AV76,))</f>
        <v>
#VALUE!</v>
      </c>
      <c r="AW77" s="119" t="e">
        <f aca="false">
IF(AW76="","",VLOOKUP(AW76,))</f>
        <v>
#VALUE!</v>
      </c>
      <c r="AX77" s="119" t="e">
        <f aca="false">
IF(AX76="","",VLOOKUP(AX76,))</f>
        <v>
#VALUE!</v>
      </c>
      <c r="AY77" s="119" t="e">
        <f aca="false">
IF(AY76="","",VLOOKUP(AY76,))</f>
        <v>
#VALUE!</v>
      </c>
      <c r="AZ77" s="119" t="e">
        <f aca="false">
IF(AZ76="","",VLOOKUP(AZ76,))</f>
        <v>
#VALUE!</v>
      </c>
      <c r="BA77" s="119" t="e">
        <f aca="false">
IF(BA76="","",VLOOKUP(BA76,))</f>
        <v>
#VALUE!</v>
      </c>
      <c r="BB77" s="120" t="e">
        <f aca="false">
IF(BB76="","",VLOOKUP(BB76,))</f>
        <v>
#VALUE!</v>
      </c>
      <c r="BC77" s="118" t="str">
        <f aca="false">
IF(BC76="","",VLOOKUP(BC76,))</f>
        <v>
</v>
      </c>
      <c r="BD77" s="119" t="str">
        <f aca="false">
IF(BD76="","",VLOOKUP(BD76,))</f>
        <v>
</v>
      </c>
      <c r="BE77" s="121" t="str">
        <f aca="false">
IF(BE76="","",VLOOKUP(BE76,))</f>
        <v>
</v>
      </c>
      <c r="BF77" s="122" t="n">
        <f aca="false">
IF($BI$3="計画",SUM(AA77:BB77),IF($BI$3="実績",SUM(AA77:BE77),""))</f>
        <v>
72</v>
      </c>
      <c r="BG77" s="122"/>
      <c r="BH77" s="123" t="n">
        <f aca="false">
IF($BI$3="計画",BF77/4,IF($BI$3="実績",(BF77/($BI$7/7)),""))</f>
        <v>
18</v>
      </c>
      <c r="BI77" s="123"/>
      <c r="BJ77" s="158"/>
      <c r="BK77" s="158"/>
      <c r="BL77" s="158"/>
      <c r="BM77" s="158"/>
      <c r="BN77" s="158"/>
    </row>
    <row r="78" customFormat="false" ht="20.25" hidden="false" customHeight="true" outlineLevel="0" collapsed="false">
      <c r="A78" s="0"/>
      <c r="B78" s="124"/>
      <c r="C78" s="140"/>
      <c r="D78" s="170"/>
      <c r="E78" s="170"/>
      <c r="F78" s="170"/>
      <c r="G78" s="125"/>
      <c r="H78" s="125"/>
      <c r="I78" s="126" t="str">
        <f aca="false">
G77</f>
        <v>
介護職員</v>
      </c>
      <c r="J78" s="126"/>
      <c r="K78" s="126" t="str">
        <f aca="false">
M77</f>
        <v>
A</v>
      </c>
      <c r="L78" s="126"/>
      <c r="M78" s="127"/>
      <c r="N78" s="127"/>
      <c r="O78" s="128"/>
      <c r="P78" s="128"/>
      <c r="Q78" s="128"/>
      <c r="R78" s="128"/>
      <c r="S78" s="146"/>
      <c r="T78" s="146"/>
      <c r="U78" s="146"/>
      <c r="V78" s="175" t="s">
        <v>
58</v>
      </c>
      <c r="W78" s="172"/>
      <c r="X78" s="172"/>
      <c r="Y78" s="173"/>
      <c r="Z78" s="174"/>
      <c r="AA78" s="133" t="e">
        <f aca="false">
IF(AA76="","",VLOOKUP(AA76,))</f>
        <v>
#VALUE!</v>
      </c>
      <c r="AB78" s="134" t="e">
        <f aca="false">
IF(AB76="","",VLOOKUP(AB76,))</f>
        <v>
#VALUE!</v>
      </c>
      <c r="AC78" s="134" t="e">
        <f aca="false">
IF(AC76="","",VLOOKUP(AC76,))</f>
        <v>
#VALUE!</v>
      </c>
      <c r="AD78" s="134" t="e">
        <f aca="false">
IF(AD76="","",VLOOKUP(AD76,))</f>
        <v>
#VALUE!</v>
      </c>
      <c r="AE78" s="134" t="e">
        <f aca="false">
IF(AE76="","",VLOOKUP(AE76,))</f>
        <v>
#VALUE!</v>
      </c>
      <c r="AF78" s="134" t="e">
        <f aca="false">
IF(AF76="","",VLOOKUP(AF76,))</f>
        <v>
#VALUE!</v>
      </c>
      <c r="AG78" s="135" t="e">
        <f aca="false">
IF(AG76="","",VLOOKUP(AG76,))</f>
        <v>
#VALUE!</v>
      </c>
      <c r="AH78" s="133" t="e">
        <f aca="false">
IF(AH76="","",VLOOKUP(AH76,))</f>
        <v>
#VALUE!</v>
      </c>
      <c r="AI78" s="134" t="e">
        <f aca="false">
IF(AI76="","",VLOOKUP(AI76,))</f>
        <v>
#VALUE!</v>
      </c>
      <c r="AJ78" s="134" t="e">
        <f aca="false">
IF(AJ76="","",VLOOKUP(AJ76,))</f>
        <v>
#VALUE!</v>
      </c>
      <c r="AK78" s="134" t="e">
        <f aca="false">
IF(AK76="","",VLOOKUP(AK76,))</f>
        <v>
#VALUE!</v>
      </c>
      <c r="AL78" s="134" t="e">
        <f aca="false">
IF(AL76="","",VLOOKUP(AL76,))</f>
        <v>
#VALUE!</v>
      </c>
      <c r="AM78" s="134" t="e">
        <f aca="false">
IF(AM76="","",VLOOKUP(AM76,))</f>
        <v>
#VALUE!</v>
      </c>
      <c r="AN78" s="135" t="e">
        <f aca="false">
IF(AN76="","",VLOOKUP(AN76,))</f>
        <v>
#VALUE!</v>
      </c>
      <c r="AO78" s="133" t="e">
        <f aca="false">
IF(AO76="","",VLOOKUP(AO76,))</f>
        <v>
#VALUE!</v>
      </c>
      <c r="AP78" s="134" t="e">
        <f aca="false">
IF(AP76="","",VLOOKUP(AP76,))</f>
        <v>
#VALUE!</v>
      </c>
      <c r="AQ78" s="134" t="e">
        <f aca="false">
IF(AQ76="","",VLOOKUP(AQ76,))</f>
        <v>
#VALUE!</v>
      </c>
      <c r="AR78" s="134" t="e">
        <f aca="false">
IF(AR76="","",VLOOKUP(AR76,))</f>
        <v>
#VALUE!</v>
      </c>
      <c r="AS78" s="134" t="e">
        <f aca="false">
IF(AS76="","",VLOOKUP(AS76,))</f>
        <v>
#VALUE!</v>
      </c>
      <c r="AT78" s="134" t="e">
        <f aca="false">
IF(AT76="","",VLOOKUP(AT76,))</f>
        <v>
#VALUE!</v>
      </c>
      <c r="AU78" s="135" t="e">
        <f aca="false">
IF(AU76="","",VLOOKUP(AU76,))</f>
        <v>
#VALUE!</v>
      </c>
      <c r="AV78" s="133" t="e">
        <f aca="false">
IF(AV76="","",VLOOKUP(AV76,))</f>
        <v>
#VALUE!</v>
      </c>
      <c r="AW78" s="134" t="e">
        <f aca="false">
IF(AW76="","",VLOOKUP(AW76,))</f>
        <v>
#VALUE!</v>
      </c>
      <c r="AX78" s="134" t="e">
        <f aca="false">
IF(AX76="","",VLOOKUP(AX76,))</f>
        <v>
#VALUE!</v>
      </c>
      <c r="AY78" s="134" t="e">
        <f aca="false">
IF(AY76="","",VLOOKUP(AY76,))</f>
        <v>
#VALUE!</v>
      </c>
      <c r="AZ78" s="134" t="e">
        <f aca="false">
IF(AZ76="","",VLOOKUP(AZ76,))</f>
        <v>
#VALUE!</v>
      </c>
      <c r="BA78" s="134" t="e">
        <f aca="false">
IF(BA76="","",VLOOKUP(BA76,))</f>
        <v>
#VALUE!</v>
      </c>
      <c r="BB78" s="135" t="e">
        <f aca="false">
IF(BB76="","",VLOOKUP(BB76,))</f>
        <v>
#VALUE!</v>
      </c>
      <c r="BC78" s="133" t="str">
        <f aca="false">
IF(BC76="","",VLOOKUP(BC76,))</f>
        <v>
</v>
      </c>
      <c r="BD78" s="134" t="str">
        <f aca="false">
IF(BD76="","",VLOOKUP(BD76,))</f>
        <v>
</v>
      </c>
      <c r="BE78" s="136" t="str">
        <f aca="false">
IF(BE76="","",VLOOKUP(BE76,))</f>
        <v>
</v>
      </c>
      <c r="BF78" s="137" t="n">
        <f aca="false">
IF($BI$3="計画",SUM(AA78:BB78),IF($BI$3="実績",SUM(AA78:BE78),""))</f>
        <v>
88</v>
      </c>
      <c r="BG78" s="137"/>
      <c r="BH78" s="138" t="n">
        <f aca="false">
IF($BI$3="計画",BF78/4,IF($BI$3="実績",(BF78/($BI$7/7)),""))</f>
        <v>
22</v>
      </c>
      <c r="BI78" s="138"/>
      <c r="BJ78" s="158"/>
      <c r="BK78" s="158"/>
      <c r="BL78" s="158"/>
      <c r="BM78" s="158"/>
      <c r="BN78" s="158"/>
    </row>
    <row r="79" customFormat="false" ht="20.25" hidden="false" customHeight="true" outlineLevel="0" collapsed="false">
      <c r="A79" s="0"/>
      <c r="B79" s="139"/>
      <c r="C79" s="140"/>
      <c r="D79" s="170" t="s">
        <v>
97</v>
      </c>
      <c r="E79" s="170"/>
      <c r="F79" s="170"/>
      <c r="G79" s="159"/>
      <c r="H79" s="159"/>
      <c r="I79" s="110"/>
      <c r="J79" s="111"/>
      <c r="K79" s="110"/>
      <c r="L79" s="111"/>
      <c r="M79" s="144"/>
      <c r="N79" s="144"/>
      <c r="O79" s="160"/>
      <c r="P79" s="160"/>
      <c r="Q79" s="160"/>
      <c r="R79" s="160"/>
      <c r="S79" s="146" t="s">
        <v>
100</v>
      </c>
      <c r="T79" s="146"/>
      <c r="U79" s="146"/>
      <c r="V79" s="147" t="s">
        <v>
51</v>
      </c>
      <c r="W79" s="161"/>
      <c r="X79" s="161"/>
      <c r="Y79" s="162"/>
      <c r="Z79" s="168"/>
      <c r="AA79" s="151" t="s">
        <v>
82</v>
      </c>
      <c r="AB79" s="153" t="s">
        <v>
53</v>
      </c>
      <c r="AC79" s="152" t="s">
        <v>
80</v>
      </c>
      <c r="AD79" s="153" t="s">
        <v>
53</v>
      </c>
      <c r="AE79" s="152" t="s">
        <v>
82</v>
      </c>
      <c r="AF79" s="152" t="s">
        <v>
81</v>
      </c>
      <c r="AG79" s="171" t="s">
        <v>
53</v>
      </c>
      <c r="AH79" s="151" t="s">
        <v>
81</v>
      </c>
      <c r="AI79" s="152" t="s">
        <v>
82</v>
      </c>
      <c r="AJ79" s="153" t="s">
        <v>
53</v>
      </c>
      <c r="AK79" s="152" t="s">
        <v>
80</v>
      </c>
      <c r="AL79" s="153" t="s">
        <v>
53</v>
      </c>
      <c r="AM79" s="152" t="s">
        <v>
82</v>
      </c>
      <c r="AN79" s="171" t="s">
        <v>
53</v>
      </c>
      <c r="AO79" s="151" t="s">
        <v>
81</v>
      </c>
      <c r="AP79" s="152" t="s">
        <v>
82</v>
      </c>
      <c r="AQ79" s="153" t="s">
        <v>
53</v>
      </c>
      <c r="AR79" s="153" t="s">
        <v>
53</v>
      </c>
      <c r="AS79" s="152" t="s">
        <v>
80</v>
      </c>
      <c r="AT79" s="153" t="s">
        <v>
53</v>
      </c>
      <c r="AU79" s="154" t="s">
        <v>
81</v>
      </c>
      <c r="AV79" s="151" t="s">
        <v>
81</v>
      </c>
      <c r="AW79" s="153" t="s">
        <v>
53</v>
      </c>
      <c r="AX79" s="152" t="s">
        <v>
82</v>
      </c>
      <c r="AY79" s="152" t="s">
        <v>
81</v>
      </c>
      <c r="AZ79" s="153" t="s">
        <v>
53</v>
      </c>
      <c r="BA79" s="152" t="s">
        <v>
80</v>
      </c>
      <c r="BB79" s="171" t="s">
        <v>
53</v>
      </c>
      <c r="BC79" s="151"/>
      <c r="BD79" s="152"/>
      <c r="BE79" s="155"/>
      <c r="BF79" s="156"/>
      <c r="BG79" s="156"/>
      <c r="BH79" s="157"/>
      <c r="BI79" s="157"/>
      <c r="BJ79" s="158"/>
      <c r="BK79" s="158"/>
      <c r="BL79" s="158"/>
      <c r="BM79" s="158"/>
      <c r="BN79" s="158"/>
    </row>
    <row r="80" customFormat="false" ht="20.25" hidden="false" customHeight="true" outlineLevel="0" collapsed="false">
      <c r="A80" s="0"/>
      <c r="B80" s="108" t="n">
        <f aca="false">
B77+1</f>
        <v>
21</v>
      </c>
      <c r="C80" s="140"/>
      <c r="D80" s="170"/>
      <c r="E80" s="170"/>
      <c r="F80" s="170"/>
      <c r="G80" s="109" t="s">
        <v>
83</v>
      </c>
      <c r="H80" s="109"/>
      <c r="I80" s="110"/>
      <c r="J80" s="111"/>
      <c r="K80" s="110"/>
      <c r="L80" s="111"/>
      <c r="M80" s="112" t="s">
        <v>
55</v>
      </c>
      <c r="N80" s="112"/>
      <c r="O80" s="113" t="s">
        <v>
56</v>
      </c>
      <c r="P80" s="113"/>
      <c r="Q80" s="113"/>
      <c r="R80" s="113"/>
      <c r="S80" s="146"/>
      <c r="T80" s="146"/>
      <c r="U80" s="146"/>
      <c r="V80" s="114" t="s">
        <v>
57</v>
      </c>
      <c r="W80" s="115"/>
      <c r="X80" s="115"/>
      <c r="Y80" s="116"/>
      <c r="Z80" s="117"/>
      <c r="AA80" s="118" t="e">
        <f aca="false">
IF(AA79="","",VLOOKUP(AA79,))</f>
        <v>
#VALUE!</v>
      </c>
      <c r="AB80" s="119" t="e">
        <f aca="false">
IF(AB79="","",VLOOKUP(AB79,))</f>
        <v>
#VALUE!</v>
      </c>
      <c r="AC80" s="119" t="e">
        <f aca="false">
IF(AC79="","",VLOOKUP(AC79,))</f>
        <v>
#VALUE!</v>
      </c>
      <c r="AD80" s="119" t="e">
        <f aca="false">
IF(AD79="","",VLOOKUP(AD79,))</f>
        <v>
#VALUE!</v>
      </c>
      <c r="AE80" s="119" t="e">
        <f aca="false">
IF(AE79="","",VLOOKUP(AE79,))</f>
        <v>
#VALUE!</v>
      </c>
      <c r="AF80" s="119" t="e">
        <f aca="false">
IF(AF79="","",VLOOKUP(AF79,))</f>
        <v>
#VALUE!</v>
      </c>
      <c r="AG80" s="120" t="e">
        <f aca="false">
IF(AG79="","",VLOOKUP(AG79,))</f>
        <v>
#VALUE!</v>
      </c>
      <c r="AH80" s="118" t="e">
        <f aca="false">
IF(AH79="","",VLOOKUP(AH79,))</f>
        <v>
#VALUE!</v>
      </c>
      <c r="AI80" s="119" t="e">
        <f aca="false">
IF(AI79="","",VLOOKUP(AI79,))</f>
        <v>
#VALUE!</v>
      </c>
      <c r="AJ80" s="119" t="e">
        <f aca="false">
IF(AJ79="","",VLOOKUP(AJ79,))</f>
        <v>
#VALUE!</v>
      </c>
      <c r="AK80" s="119" t="e">
        <f aca="false">
IF(AK79="","",VLOOKUP(AK79,))</f>
        <v>
#VALUE!</v>
      </c>
      <c r="AL80" s="119" t="e">
        <f aca="false">
IF(AL79="","",VLOOKUP(AL79,))</f>
        <v>
#VALUE!</v>
      </c>
      <c r="AM80" s="119" t="e">
        <f aca="false">
IF(AM79="","",VLOOKUP(AM79,))</f>
        <v>
#VALUE!</v>
      </c>
      <c r="AN80" s="120" t="e">
        <f aca="false">
IF(AN79="","",VLOOKUP(AN79,))</f>
        <v>
#VALUE!</v>
      </c>
      <c r="AO80" s="118" t="e">
        <f aca="false">
IF(AO79="","",VLOOKUP(AO79,))</f>
        <v>
#VALUE!</v>
      </c>
      <c r="AP80" s="119" t="e">
        <f aca="false">
IF(AP79="","",VLOOKUP(AP79,))</f>
        <v>
#VALUE!</v>
      </c>
      <c r="AQ80" s="119" t="e">
        <f aca="false">
IF(AQ79="","",VLOOKUP(AQ79,))</f>
        <v>
#VALUE!</v>
      </c>
      <c r="AR80" s="119" t="e">
        <f aca="false">
IF(AR79="","",VLOOKUP(AR79,))</f>
        <v>
#VALUE!</v>
      </c>
      <c r="AS80" s="119" t="e">
        <f aca="false">
IF(AS79="","",VLOOKUP(AS79,))</f>
        <v>
#VALUE!</v>
      </c>
      <c r="AT80" s="119" t="e">
        <f aca="false">
IF(AT79="","",VLOOKUP(AT79,))</f>
        <v>
#VALUE!</v>
      </c>
      <c r="AU80" s="120" t="e">
        <f aca="false">
IF(AU79="","",VLOOKUP(AU79,))</f>
        <v>
#VALUE!</v>
      </c>
      <c r="AV80" s="118" t="e">
        <f aca="false">
IF(AV79="","",VLOOKUP(AV79,))</f>
        <v>
#VALUE!</v>
      </c>
      <c r="AW80" s="119" t="e">
        <f aca="false">
IF(AW79="","",VLOOKUP(AW79,))</f>
        <v>
#VALUE!</v>
      </c>
      <c r="AX80" s="119" t="e">
        <f aca="false">
IF(AX79="","",VLOOKUP(AX79,))</f>
        <v>
#VALUE!</v>
      </c>
      <c r="AY80" s="119" t="e">
        <f aca="false">
IF(AY79="","",VLOOKUP(AY79,))</f>
        <v>
#VALUE!</v>
      </c>
      <c r="AZ80" s="119" t="e">
        <f aca="false">
IF(AZ79="","",VLOOKUP(AZ79,))</f>
        <v>
#VALUE!</v>
      </c>
      <c r="BA80" s="119" t="e">
        <f aca="false">
IF(BA79="","",VLOOKUP(BA79,))</f>
        <v>
#VALUE!</v>
      </c>
      <c r="BB80" s="120" t="e">
        <f aca="false">
IF(BB79="","",VLOOKUP(BB79,))</f>
        <v>
#VALUE!</v>
      </c>
      <c r="BC80" s="118" t="str">
        <f aca="false">
IF(BC79="","",VLOOKUP(BC79,))</f>
        <v>
</v>
      </c>
      <c r="BD80" s="119" t="str">
        <f aca="false">
IF(BD79="","",VLOOKUP(BD79,))</f>
        <v>
</v>
      </c>
      <c r="BE80" s="121" t="str">
        <f aca="false">
IF(BE79="","",VLOOKUP(BE79,))</f>
        <v>
</v>
      </c>
      <c r="BF80" s="122" t="n">
        <f aca="false">
IF($BI$3="計画",SUM(AA80:BB80),IF($BI$3="実績",SUM(AA80:BE80),""))</f>
        <v>
74</v>
      </c>
      <c r="BG80" s="122"/>
      <c r="BH80" s="123" t="n">
        <f aca="false">
IF($BI$3="計画",BF80/4,IF($BI$3="実績",(BF80/($BI$7/7)),""))</f>
        <v>
18.5</v>
      </c>
      <c r="BI80" s="123"/>
      <c r="BJ80" s="158"/>
      <c r="BK80" s="158"/>
      <c r="BL80" s="158"/>
      <c r="BM80" s="158"/>
      <c r="BN80" s="158"/>
    </row>
    <row r="81" customFormat="false" ht="20.25" hidden="false" customHeight="true" outlineLevel="0" collapsed="false">
      <c r="A81" s="0"/>
      <c r="B81" s="124"/>
      <c r="C81" s="140"/>
      <c r="D81" s="170"/>
      <c r="E81" s="170"/>
      <c r="F81" s="170"/>
      <c r="G81" s="125"/>
      <c r="H81" s="125"/>
      <c r="I81" s="126" t="str">
        <f aca="false">
G80</f>
        <v>
介護職員</v>
      </c>
      <c r="J81" s="126"/>
      <c r="K81" s="126" t="str">
        <f aca="false">
M80</f>
        <v>
A</v>
      </c>
      <c r="L81" s="126"/>
      <c r="M81" s="127"/>
      <c r="N81" s="127"/>
      <c r="O81" s="128"/>
      <c r="P81" s="128"/>
      <c r="Q81" s="128"/>
      <c r="R81" s="128"/>
      <c r="S81" s="146"/>
      <c r="T81" s="146"/>
      <c r="U81" s="146"/>
      <c r="V81" s="129" t="s">
        <v>
58</v>
      </c>
      <c r="W81" s="172"/>
      <c r="X81" s="172"/>
      <c r="Y81" s="173"/>
      <c r="Z81" s="174"/>
      <c r="AA81" s="133" t="e">
        <f aca="false">
IF(AA79="","",VLOOKUP(AA79,))</f>
        <v>
#VALUE!</v>
      </c>
      <c r="AB81" s="134" t="e">
        <f aca="false">
IF(AB79="","",VLOOKUP(AB79,))</f>
        <v>
#VALUE!</v>
      </c>
      <c r="AC81" s="134" t="e">
        <f aca="false">
IF(AC79="","",VLOOKUP(AC79,))</f>
        <v>
#VALUE!</v>
      </c>
      <c r="AD81" s="134" t="e">
        <f aca="false">
IF(AD79="","",VLOOKUP(AD79,))</f>
        <v>
#VALUE!</v>
      </c>
      <c r="AE81" s="134" t="e">
        <f aca="false">
IF(AE79="","",VLOOKUP(AE79,))</f>
        <v>
#VALUE!</v>
      </c>
      <c r="AF81" s="134" t="e">
        <f aca="false">
IF(AF79="","",VLOOKUP(AF79,))</f>
        <v>
#VALUE!</v>
      </c>
      <c r="AG81" s="135" t="e">
        <f aca="false">
IF(AG79="","",VLOOKUP(AG79,))</f>
        <v>
#VALUE!</v>
      </c>
      <c r="AH81" s="133" t="e">
        <f aca="false">
IF(AH79="","",VLOOKUP(AH79,))</f>
        <v>
#VALUE!</v>
      </c>
      <c r="AI81" s="134" t="e">
        <f aca="false">
IF(AI79="","",VLOOKUP(AI79,))</f>
        <v>
#VALUE!</v>
      </c>
      <c r="AJ81" s="134" t="e">
        <f aca="false">
IF(AJ79="","",VLOOKUP(AJ79,))</f>
        <v>
#VALUE!</v>
      </c>
      <c r="AK81" s="134" t="e">
        <f aca="false">
IF(AK79="","",VLOOKUP(AK79,))</f>
        <v>
#VALUE!</v>
      </c>
      <c r="AL81" s="134" t="e">
        <f aca="false">
IF(AL79="","",VLOOKUP(AL79,))</f>
        <v>
#VALUE!</v>
      </c>
      <c r="AM81" s="134" t="e">
        <f aca="false">
IF(AM79="","",VLOOKUP(AM79,))</f>
        <v>
#VALUE!</v>
      </c>
      <c r="AN81" s="135" t="e">
        <f aca="false">
IF(AN79="","",VLOOKUP(AN79,))</f>
        <v>
#VALUE!</v>
      </c>
      <c r="AO81" s="133" t="e">
        <f aca="false">
IF(AO79="","",VLOOKUP(AO79,))</f>
        <v>
#VALUE!</v>
      </c>
      <c r="AP81" s="134" t="e">
        <f aca="false">
IF(AP79="","",VLOOKUP(AP79,))</f>
        <v>
#VALUE!</v>
      </c>
      <c r="AQ81" s="134" t="e">
        <f aca="false">
IF(AQ79="","",VLOOKUP(AQ79,))</f>
        <v>
#VALUE!</v>
      </c>
      <c r="AR81" s="134" t="e">
        <f aca="false">
IF(AR79="","",VLOOKUP(AR79,))</f>
        <v>
#VALUE!</v>
      </c>
      <c r="AS81" s="134" t="e">
        <f aca="false">
IF(AS79="","",VLOOKUP(AS79,))</f>
        <v>
#VALUE!</v>
      </c>
      <c r="AT81" s="134" t="e">
        <f aca="false">
IF(AT79="","",VLOOKUP(AT79,))</f>
        <v>
#VALUE!</v>
      </c>
      <c r="AU81" s="135" t="e">
        <f aca="false">
IF(AU79="","",VLOOKUP(AU79,))</f>
        <v>
#VALUE!</v>
      </c>
      <c r="AV81" s="133" t="e">
        <f aca="false">
IF(AV79="","",VLOOKUP(AV79,))</f>
        <v>
#VALUE!</v>
      </c>
      <c r="AW81" s="134" t="e">
        <f aca="false">
IF(AW79="","",VLOOKUP(AW79,))</f>
        <v>
#VALUE!</v>
      </c>
      <c r="AX81" s="134" t="e">
        <f aca="false">
IF(AX79="","",VLOOKUP(AX79,))</f>
        <v>
#VALUE!</v>
      </c>
      <c r="AY81" s="134" t="e">
        <f aca="false">
IF(AY79="","",VLOOKUP(AY79,))</f>
        <v>
#VALUE!</v>
      </c>
      <c r="AZ81" s="134" t="e">
        <f aca="false">
IF(AZ79="","",VLOOKUP(AZ79,))</f>
        <v>
#VALUE!</v>
      </c>
      <c r="BA81" s="134" t="e">
        <f aca="false">
IF(BA79="","",VLOOKUP(BA79,))</f>
        <v>
#VALUE!</v>
      </c>
      <c r="BB81" s="135" t="e">
        <f aca="false">
IF(BB79="","",VLOOKUP(BB79,))</f>
        <v>
#VALUE!</v>
      </c>
      <c r="BC81" s="133" t="str">
        <f aca="false">
IF(BC79="","",VLOOKUP(BC79,))</f>
        <v>
</v>
      </c>
      <c r="BD81" s="134" t="str">
        <f aca="false">
IF(BD79="","",VLOOKUP(BD79,))</f>
        <v>
</v>
      </c>
      <c r="BE81" s="136" t="str">
        <f aca="false">
IF(BE79="","",VLOOKUP(BE79,))</f>
        <v>
</v>
      </c>
      <c r="BF81" s="137" t="n">
        <f aca="false">
IF($BI$3="計画",SUM(AA81:BB81),IF($BI$3="実績",SUM(AA81:BE81),""))</f>
        <v>
86</v>
      </c>
      <c r="BG81" s="137"/>
      <c r="BH81" s="138" t="n">
        <f aca="false">
IF($BI$3="計画",BF81/4,IF($BI$3="実績",(BF81/($BI$7/7)),""))</f>
        <v>
21.5</v>
      </c>
      <c r="BI81" s="138"/>
      <c r="BJ81" s="158"/>
      <c r="BK81" s="158"/>
      <c r="BL81" s="158"/>
      <c r="BM81" s="158"/>
      <c r="BN81" s="158"/>
    </row>
    <row r="82" customFormat="false" ht="20.25" hidden="false" customHeight="true" outlineLevel="0" collapsed="false">
      <c r="A82" s="0"/>
      <c r="B82" s="139"/>
      <c r="C82" s="140"/>
      <c r="D82" s="170" t="s">
        <v>
97</v>
      </c>
      <c r="E82" s="170"/>
      <c r="F82" s="170"/>
      <c r="G82" s="159"/>
      <c r="H82" s="159"/>
      <c r="I82" s="110"/>
      <c r="J82" s="111"/>
      <c r="K82" s="110"/>
      <c r="L82" s="111"/>
      <c r="M82" s="144"/>
      <c r="N82" s="144"/>
      <c r="O82" s="160"/>
      <c r="P82" s="160"/>
      <c r="Q82" s="160"/>
      <c r="R82" s="160"/>
      <c r="S82" s="146" t="s">
        <v>
101</v>
      </c>
      <c r="T82" s="146"/>
      <c r="U82" s="146"/>
      <c r="V82" s="147" t="s">
        <v>
51</v>
      </c>
      <c r="W82" s="161"/>
      <c r="X82" s="161"/>
      <c r="Y82" s="162"/>
      <c r="Z82" s="168"/>
      <c r="AA82" s="151" t="s">
        <v>
81</v>
      </c>
      <c r="AB82" s="152" t="s">
        <v>
82</v>
      </c>
      <c r="AC82" s="153" t="s">
        <v>
53</v>
      </c>
      <c r="AD82" s="152" t="s">
        <v>
80</v>
      </c>
      <c r="AE82" s="153" t="s">
        <v>
53</v>
      </c>
      <c r="AF82" s="153" t="s">
        <v>
53</v>
      </c>
      <c r="AG82" s="154" t="s">
        <v>
81</v>
      </c>
      <c r="AH82" s="151" t="s">
        <v>
82</v>
      </c>
      <c r="AI82" s="152" t="s">
        <v>
82</v>
      </c>
      <c r="AJ82" s="152" t="s">
        <v>
81</v>
      </c>
      <c r="AK82" s="153" t="s">
        <v>
53</v>
      </c>
      <c r="AL82" s="152" t="s">
        <v>
80</v>
      </c>
      <c r="AM82" s="153" t="s">
        <v>
53</v>
      </c>
      <c r="AN82" s="171" t="s">
        <v>
53</v>
      </c>
      <c r="AO82" s="151" t="s">
        <v>
82</v>
      </c>
      <c r="AP82" s="153" t="s">
        <v>
53</v>
      </c>
      <c r="AQ82" s="152" t="s">
        <v>
82</v>
      </c>
      <c r="AR82" s="152" t="s">
        <v>
82</v>
      </c>
      <c r="AS82" s="153" t="s">
        <v>
53</v>
      </c>
      <c r="AT82" s="152" t="s">
        <v>
80</v>
      </c>
      <c r="AU82" s="171" t="s">
        <v>
53</v>
      </c>
      <c r="AV82" s="151" t="s">
        <v>
82</v>
      </c>
      <c r="AW82" s="152" t="s">
        <v>
81</v>
      </c>
      <c r="AX82" s="153" t="s">
        <v>
53</v>
      </c>
      <c r="AY82" s="152" t="s">
        <v>
82</v>
      </c>
      <c r="AZ82" s="153" t="s">
        <v>
53</v>
      </c>
      <c r="BA82" s="153" t="s">
        <v>
53</v>
      </c>
      <c r="BB82" s="154" t="s">
        <v>
80</v>
      </c>
      <c r="BC82" s="151"/>
      <c r="BD82" s="152"/>
      <c r="BE82" s="155"/>
      <c r="BF82" s="156"/>
      <c r="BG82" s="156"/>
      <c r="BH82" s="157"/>
      <c r="BI82" s="157"/>
      <c r="BJ82" s="158"/>
      <c r="BK82" s="158"/>
      <c r="BL82" s="158"/>
      <c r="BM82" s="158"/>
      <c r="BN82" s="158"/>
    </row>
    <row r="83" customFormat="false" ht="20.25" hidden="false" customHeight="true" outlineLevel="0" collapsed="false">
      <c r="A83" s="0"/>
      <c r="B83" s="108" t="n">
        <f aca="false">
B80+1</f>
        <v>
22</v>
      </c>
      <c r="C83" s="140"/>
      <c r="D83" s="170"/>
      <c r="E83" s="170"/>
      <c r="F83" s="170"/>
      <c r="G83" s="109" t="s">
        <v>
83</v>
      </c>
      <c r="H83" s="109"/>
      <c r="I83" s="110"/>
      <c r="J83" s="111"/>
      <c r="K83" s="110"/>
      <c r="L83" s="111"/>
      <c r="M83" s="112" t="s">
        <v>
55</v>
      </c>
      <c r="N83" s="112"/>
      <c r="O83" s="113" t="s">
        <v>
56</v>
      </c>
      <c r="P83" s="113"/>
      <c r="Q83" s="113"/>
      <c r="R83" s="113"/>
      <c r="S83" s="146"/>
      <c r="T83" s="146"/>
      <c r="U83" s="146"/>
      <c r="V83" s="114" t="s">
        <v>
57</v>
      </c>
      <c r="W83" s="115"/>
      <c r="X83" s="115"/>
      <c r="Y83" s="116"/>
      <c r="Z83" s="117"/>
      <c r="AA83" s="118" t="e">
        <f aca="false">
IF(AA82="","",VLOOKUP(AA82,))</f>
        <v>
#VALUE!</v>
      </c>
      <c r="AB83" s="119" t="e">
        <f aca="false">
IF(AB82="","",VLOOKUP(AB82,))</f>
        <v>
#VALUE!</v>
      </c>
      <c r="AC83" s="119" t="e">
        <f aca="false">
IF(AC82="","",VLOOKUP(AC82,))</f>
        <v>
#VALUE!</v>
      </c>
      <c r="AD83" s="119" t="e">
        <f aca="false">
IF(AD82="","",VLOOKUP(AD82,))</f>
        <v>
#VALUE!</v>
      </c>
      <c r="AE83" s="119" t="e">
        <f aca="false">
IF(AE82="","",VLOOKUP(AE82,))</f>
        <v>
#VALUE!</v>
      </c>
      <c r="AF83" s="119" t="e">
        <f aca="false">
IF(AF82="","",VLOOKUP(AF82,))</f>
        <v>
#VALUE!</v>
      </c>
      <c r="AG83" s="120" t="e">
        <f aca="false">
IF(AG82="","",VLOOKUP(AG82,))</f>
        <v>
#VALUE!</v>
      </c>
      <c r="AH83" s="118" t="e">
        <f aca="false">
IF(AH82="","",VLOOKUP(AH82,))</f>
        <v>
#VALUE!</v>
      </c>
      <c r="AI83" s="119" t="e">
        <f aca="false">
IF(AI82="","",VLOOKUP(AI82,))</f>
        <v>
#VALUE!</v>
      </c>
      <c r="AJ83" s="119" t="e">
        <f aca="false">
IF(AJ82="","",VLOOKUP(AJ82,))</f>
        <v>
#VALUE!</v>
      </c>
      <c r="AK83" s="119" t="e">
        <f aca="false">
IF(AK82="","",VLOOKUP(AK82,))</f>
        <v>
#VALUE!</v>
      </c>
      <c r="AL83" s="119" t="e">
        <f aca="false">
IF(AL82="","",VLOOKUP(AL82,))</f>
        <v>
#VALUE!</v>
      </c>
      <c r="AM83" s="119" t="e">
        <f aca="false">
IF(AM82="","",VLOOKUP(AM82,))</f>
        <v>
#VALUE!</v>
      </c>
      <c r="AN83" s="120" t="e">
        <f aca="false">
IF(AN82="","",VLOOKUP(AN82,))</f>
        <v>
#VALUE!</v>
      </c>
      <c r="AO83" s="118" t="e">
        <f aca="false">
IF(AO82="","",VLOOKUP(AO82,))</f>
        <v>
#VALUE!</v>
      </c>
      <c r="AP83" s="119" t="e">
        <f aca="false">
IF(AP82="","",VLOOKUP(AP82,))</f>
        <v>
#VALUE!</v>
      </c>
      <c r="AQ83" s="119" t="e">
        <f aca="false">
IF(AQ82="","",VLOOKUP(AQ82,))</f>
        <v>
#VALUE!</v>
      </c>
      <c r="AR83" s="119" t="e">
        <f aca="false">
IF(AR82="","",VLOOKUP(AR82,))</f>
        <v>
#VALUE!</v>
      </c>
      <c r="AS83" s="119" t="e">
        <f aca="false">
IF(AS82="","",VLOOKUP(AS82,))</f>
        <v>
#VALUE!</v>
      </c>
      <c r="AT83" s="119" t="e">
        <f aca="false">
IF(AT82="","",VLOOKUP(AT82,))</f>
        <v>
#VALUE!</v>
      </c>
      <c r="AU83" s="120" t="e">
        <f aca="false">
IF(AU82="","",VLOOKUP(AU82,))</f>
        <v>
#VALUE!</v>
      </c>
      <c r="AV83" s="118" t="e">
        <f aca="false">
IF(AV82="","",VLOOKUP(AV82,))</f>
        <v>
#VALUE!</v>
      </c>
      <c r="AW83" s="119" t="e">
        <f aca="false">
IF(AW82="","",VLOOKUP(AW82,))</f>
        <v>
#VALUE!</v>
      </c>
      <c r="AX83" s="119" t="e">
        <f aca="false">
IF(AX82="","",VLOOKUP(AX82,))</f>
        <v>
#VALUE!</v>
      </c>
      <c r="AY83" s="119" t="e">
        <f aca="false">
IF(AY82="","",VLOOKUP(AY82,))</f>
        <v>
#VALUE!</v>
      </c>
      <c r="AZ83" s="119" t="e">
        <f aca="false">
IF(AZ82="","",VLOOKUP(AZ82,))</f>
        <v>
#VALUE!</v>
      </c>
      <c r="BA83" s="119" t="e">
        <f aca="false">
IF(BA82="","",VLOOKUP(BA82,))</f>
        <v>
#VALUE!</v>
      </c>
      <c r="BB83" s="120" t="e">
        <f aca="false">
IF(BB82="","",VLOOKUP(BB82,))</f>
        <v>
#VALUE!</v>
      </c>
      <c r="BC83" s="118" t="str">
        <f aca="false">
IF(BC82="","",VLOOKUP(BC82,))</f>
        <v>
</v>
      </c>
      <c r="BD83" s="119" t="str">
        <f aca="false">
IF(BD82="","",VLOOKUP(BD82,))</f>
        <v>
</v>
      </c>
      <c r="BE83" s="121" t="str">
        <f aca="false">
IF(BE82="","",VLOOKUP(BE82,))</f>
        <v>
</v>
      </c>
      <c r="BF83" s="122" t="n">
        <f aca="false">
IF($BI$3="計画",SUM(AA83:BB83),IF($BI$3="実績",SUM(AA83:BE83),""))</f>
        <v>
72</v>
      </c>
      <c r="BG83" s="122"/>
      <c r="BH83" s="123" t="n">
        <f aca="false">
IF($BI$3="計画",BF83/4,IF($BI$3="実績",(BF83/($BI$7/7)),""))</f>
        <v>
18</v>
      </c>
      <c r="BI83" s="123"/>
      <c r="BJ83" s="158"/>
      <c r="BK83" s="158"/>
      <c r="BL83" s="158"/>
      <c r="BM83" s="158"/>
      <c r="BN83" s="158"/>
    </row>
    <row r="84" customFormat="false" ht="20.25" hidden="false" customHeight="true" outlineLevel="0" collapsed="false">
      <c r="A84" s="0"/>
      <c r="B84" s="124"/>
      <c r="C84" s="140"/>
      <c r="D84" s="170"/>
      <c r="E84" s="170"/>
      <c r="F84" s="170"/>
      <c r="G84" s="125"/>
      <c r="H84" s="125"/>
      <c r="I84" s="126" t="str">
        <f aca="false">
G83</f>
        <v>
介護職員</v>
      </c>
      <c r="J84" s="126"/>
      <c r="K84" s="126" t="str">
        <f aca="false">
M83</f>
        <v>
A</v>
      </c>
      <c r="L84" s="126"/>
      <c r="M84" s="127"/>
      <c r="N84" s="127"/>
      <c r="O84" s="128"/>
      <c r="P84" s="128"/>
      <c r="Q84" s="128"/>
      <c r="R84" s="128"/>
      <c r="S84" s="146"/>
      <c r="T84" s="146"/>
      <c r="U84" s="146"/>
      <c r="V84" s="129" t="s">
        <v>
58</v>
      </c>
      <c r="W84" s="172"/>
      <c r="X84" s="172"/>
      <c r="Y84" s="173"/>
      <c r="Z84" s="174"/>
      <c r="AA84" s="133" t="e">
        <f aca="false">
IF(AA82="","",VLOOKUP(AA82,))</f>
        <v>
#VALUE!</v>
      </c>
      <c r="AB84" s="134" t="e">
        <f aca="false">
IF(AB82="","",VLOOKUP(AB82,))</f>
        <v>
#VALUE!</v>
      </c>
      <c r="AC84" s="134" t="e">
        <f aca="false">
IF(AC82="","",VLOOKUP(AC82,))</f>
        <v>
#VALUE!</v>
      </c>
      <c r="AD84" s="134" t="e">
        <f aca="false">
IF(AD82="","",VLOOKUP(AD82,))</f>
        <v>
#VALUE!</v>
      </c>
      <c r="AE84" s="134" t="e">
        <f aca="false">
IF(AE82="","",VLOOKUP(AE82,))</f>
        <v>
#VALUE!</v>
      </c>
      <c r="AF84" s="134" t="e">
        <f aca="false">
IF(AF82="","",VLOOKUP(AF82,))</f>
        <v>
#VALUE!</v>
      </c>
      <c r="AG84" s="135" t="e">
        <f aca="false">
IF(AG82="","",VLOOKUP(AG82,))</f>
        <v>
#VALUE!</v>
      </c>
      <c r="AH84" s="133" t="e">
        <f aca="false">
IF(AH82="","",VLOOKUP(AH82,))</f>
        <v>
#VALUE!</v>
      </c>
      <c r="AI84" s="134" t="e">
        <f aca="false">
IF(AI82="","",VLOOKUP(AI82,))</f>
        <v>
#VALUE!</v>
      </c>
      <c r="AJ84" s="134" t="e">
        <f aca="false">
IF(AJ82="","",VLOOKUP(AJ82,))</f>
        <v>
#VALUE!</v>
      </c>
      <c r="AK84" s="134" t="e">
        <f aca="false">
IF(AK82="","",VLOOKUP(AK82,))</f>
        <v>
#VALUE!</v>
      </c>
      <c r="AL84" s="134" t="e">
        <f aca="false">
IF(AL82="","",VLOOKUP(AL82,))</f>
        <v>
#VALUE!</v>
      </c>
      <c r="AM84" s="134" t="e">
        <f aca="false">
IF(AM82="","",VLOOKUP(AM82,))</f>
        <v>
#VALUE!</v>
      </c>
      <c r="AN84" s="135" t="e">
        <f aca="false">
IF(AN82="","",VLOOKUP(AN82,))</f>
        <v>
#VALUE!</v>
      </c>
      <c r="AO84" s="133" t="e">
        <f aca="false">
IF(AO82="","",VLOOKUP(AO82,))</f>
        <v>
#VALUE!</v>
      </c>
      <c r="AP84" s="134" t="e">
        <f aca="false">
IF(AP82="","",VLOOKUP(AP82,))</f>
        <v>
#VALUE!</v>
      </c>
      <c r="AQ84" s="134" t="e">
        <f aca="false">
IF(AQ82="","",VLOOKUP(AQ82,))</f>
        <v>
#VALUE!</v>
      </c>
      <c r="AR84" s="134" t="e">
        <f aca="false">
IF(AR82="","",VLOOKUP(AR82,))</f>
        <v>
#VALUE!</v>
      </c>
      <c r="AS84" s="134" t="e">
        <f aca="false">
IF(AS82="","",VLOOKUP(AS82,))</f>
        <v>
#VALUE!</v>
      </c>
      <c r="AT84" s="134" t="e">
        <f aca="false">
IF(AT82="","",VLOOKUP(AT82,))</f>
        <v>
#VALUE!</v>
      </c>
      <c r="AU84" s="135" t="e">
        <f aca="false">
IF(AU82="","",VLOOKUP(AU82,))</f>
        <v>
#VALUE!</v>
      </c>
      <c r="AV84" s="133" t="e">
        <f aca="false">
IF(AV82="","",VLOOKUP(AV82,))</f>
        <v>
#VALUE!</v>
      </c>
      <c r="AW84" s="134" t="e">
        <f aca="false">
IF(AW82="","",VLOOKUP(AW82,))</f>
        <v>
#VALUE!</v>
      </c>
      <c r="AX84" s="134" t="e">
        <f aca="false">
IF(AX82="","",VLOOKUP(AX82,))</f>
        <v>
#VALUE!</v>
      </c>
      <c r="AY84" s="134" t="e">
        <f aca="false">
IF(AY82="","",VLOOKUP(AY82,))</f>
        <v>
#VALUE!</v>
      </c>
      <c r="AZ84" s="134" t="e">
        <f aca="false">
IF(AZ82="","",VLOOKUP(AZ82,))</f>
        <v>
#VALUE!</v>
      </c>
      <c r="BA84" s="134" t="e">
        <f aca="false">
IF(BA82="","",VLOOKUP(BA82,))</f>
        <v>
#VALUE!</v>
      </c>
      <c r="BB84" s="135" t="e">
        <f aca="false">
IF(BB82="","",VLOOKUP(BB82,))</f>
        <v>
#VALUE!</v>
      </c>
      <c r="BC84" s="133" t="str">
        <f aca="false">
IF(BC82="","",VLOOKUP(BC82,))</f>
        <v>
</v>
      </c>
      <c r="BD84" s="134" t="str">
        <f aca="false">
IF(BD82="","",VLOOKUP(BD82,))</f>
        <v>
</v>
      </c>
      <c r="BE84" s="136" t="str">
        <f aca="false">
IF(BE82="","",VLOOKUP(BE82,))</f>
        <v>
</v>
      </c>
      <c r="BF84" s="137" t="n">
        <f aca="false">
IF($BI$3="計画",SUM(AA84:BB84),IF($BI$3="実績",SUM(AA84:BE84),""))</f>
        <v>
88</v>
      </c>
      <c r="BG84" s="137"/>
      <c r="BH84" s="138" t="n">
        <f aca="false">
IF($BI$3="計画",BF84/4,IF($BI$3="実績",(BF84/($BI$7/7)),""))</f>
        <v>
22</v>
      </c>
      <c r="BI84" s="138"/>
      <c r="BJ84" s="158"/>
      <c r="BK84" s="158"/>
      <c r="BL84" s="158"/>
      <c r="BM84" s="158"/>
      <c r="BN84" s="158"/>
    </row>
    <row r="85" customFormat="false" ht="20.25" hidden="false" customHeight="true" outlineLevel="0" collapsed="false">
      <c r="A85" s="0"/>
      <c r="B85" s="139"/>
      <c r="C85" s="140"/>
      <c r="D85" s="170" t="s">
        <v>
97</v>
      </c>
      <c r="E85" s="170"/>
      <c r="F85" s="170"/>
      <c r="G85" s="159"/>
      <c r="H85" s="159"/>
      <c r="I85" s="110"/>
      <c r="J85" s="111"/>
      <c r="K85" s="110"/>
      <c r="L85" s="111"/>
      <c r="M85" s="144"/>
      <c r="N85" s="144"/>
      <c r="O85" s="160"/>
      <c r="P85" s="160"/>
      <c r="Q85" s="160"/>
      <c r="R85" s="160"/>
      <c r="S85" s="146" t="s">
        <v>
102</v>
      </c>
      <c r="T85" s="146"/>
      <c r="U85" s="146"/>
      <c r="V85" s="147" t="s">
        <v>
51</v>
      </c>
      <c r="W85" s="161"/>
      <c r="X85" s="161"/>
      <c r="Y85" s="162"/>
      <c r="Z85" s="168"/>
      <c r="AA85" s="169" t="s">
        <v>
53</v>
      </c>
      <c r="AB85" s="152" t="s">
        <v>
81</v>
      </c>
      <c r="AC85" s="152" t="s">
        <v>
82</v>
      </c>
      <c r="AD85" s="153" t="s">
        <v>
53</v>
      </c>
      <c r="AE85" s="152" t="s">
        <v>
82</v>
      </c>
      <c r="AF85" s="152" t="s">
        <v>
82</v>
      </c>
      <c r="AG85" s="171" t="s">
        <v>
53</v>
      </c>
      <c r="AH85" s="169" t="s">
        <v>
53</v>
      </c>
      <c r="AI85" s="152" t="s">
        <v>
81</v>
      </c>
      <c r="AJ85" s="152" t="s">
        <v>
82</v>
      </c>
      <c r="AK85" s="152" t="s">
        <v>
82</v>
      </c>
      <c r="AL85" s="153" t="s">
        <v>
53</v>
      </c>
      <c r="AM85" s="153" t="s">
        <v>
53</v>
      </c>
      <c r="AN85" s="154" t="s">
        <v>
81</v>
      </c>
      <c r="AO85" s="169" t="s">
        <v>
53</v>
      </c>
      <c r="AP85" s="153" t="s">
        <v>
53</v>
      </c>
      <c r="AQ85" s="152" t="s">
        <v>
81</v>
      </c>
      <c r="AR85" s="152" t="s">
        <v>
81</v>
      </c>
      <c r="AS85" s="152" t="s">
        <v>
82</v>
      </c>
      <c r="AT85" s="153" t="s">
        <v>
53</v>
      </c>
      <c r="AU85" s="154" t="s">
        <v>
82</v>
      </c>
      <c r="AV85" s="169" t="s">
        <v>
53</v>
      </c>
      <c r="AW85" s="152" t="s">
        <v>
82</v>
      </c>
      <c r="AX85" s="152" t="s">
        <v>
82</v>
      </c>
      <c r="AY85" s="153" t="s">
        <v>
53</v>
      </c>
      <c r="AZ85" s="152" t="s">
        <v>
82</v>
      </c>
      <c r="BA85" s="152" t="s">
        <v>
81</v>
      </c>
      <c r="BB85" s="171" t="s">
        <v>
53</v>
      </c>
      <c r="BC85" s="151"/>
      <c r="BD85" s="152"/>
      <c r="BE85" s="155"/>
      <c r="BF85" s="156"/>
      <c r="BG85" s="156"/>
      <c r="BH85" s="157"/>
      <c r="BI85" s="157"/>
      <c r="BJ85" s="158"/>
      <c r="BK85" s="158"/>
      <c r="BL85" s="158"/>
      <c r="BM85" s="158"/>
      <c r="BN85" s="158"/>
    </row>
    <row r="86" customFormat="false" ht="20.25" hidden="false" customHeight="true" outlineLevel="0" collapsed="false">
      <c r="A86" s="0"/>
      <c r="B86" s="108" t="n">
        <f aca="false">
B83+1</f>
        <v>
23</v>
      </c>
      <c r="C86" s="140"/>
      <c r="D86" s="170"/>
      <c r="E86" s="170"/>
      <c r="F86" s="170"/>
      <c r="G86" s="109" t="s">
        <v>
83</v>
      </c>
      <c r="H86" s="109"/>
      <c r="I86" s="110"/>
      <c r="J86" s="111"/>
      <c r="K86" s="110"/>
      <c r="L86" s="111"/>
      <c r="M86" s="112" t="s">
        <v>
89</v>
      </c>
      <c r="N86" s="112"/>
      <c r="O86" s="113" t="s">
        <v>
56</v>
      </c>
      <c r="P86" s="113"/>
      <c r="Q86" s="113"/>
      <c r="R86" s="113"/>
      <c r="S86" s="146"/>
      <c r="T86" s="146"/>
      <c r="U86" s="146"/>
      <c r="V86" s="114" t="s">
        <v>
57</v>
      </c>
      <c r="W86" s="115"/>
      <c r="X86" s="115"/>
      <c r="Y86" s="116"/>
      <c r="Z86" s="117"/>
      <c r="AA86" s="118" t="e">
        <f aca="false">
IF(AA85="","",VLOOKUP(AA85,))</f>
        <v>
#VALUE!</v>
      </c>
      <c r="AB86" s="119" t="e">
        <f aca="false">
IF(AB85="","",VLOOKUP(AB85,))</f>
        <v>
#VALUE!</v>
      </c>
      <c r="AC86" s="119" t="e">
        <f aca="false">
IF(AC85="","",VLOOKUP(AC85,))</f>
        <v>
#VALUE!</v>
      </c>
      <c r="AD86" s="119" t="e">
        <f aca="false">
IF(AD85="","",VLOOKUP(AD85,))</f>
        <v>
#VALUE!</v>
      </c>
      <c r="AE86" s="119" t="e">
        <f aca="false">
IF(AE85="","",VLOOKUP(AE85,))</f>
        <v>
#VALUE!</v>
      </c>
      <c r="AF86" s="119" t="e">
        <f aca="false">
IF(AF85="","",VLOOKUP(AF85,))</f>
        <v>
#VALUE!</v>
      </c>
      <c r="AG86" s="120" t="e">
        <f aca="false">
IF(AG85="","",VLOOKUP(AG85,))</f>
        <v>
#VALUE!</v>
      </c>
      <c r="AH86" s="118" t="e">
        <f aca="false">
IF(AH85="","",VLOOKUP(AH85,))</f>
        <v>
#VALUE!</v>
      </c>
      <c r="AI86" s="119" t="e">
        <f aca="false">
IF(AI85="","",VLOOKUP(AI85,))</f>
        <v>
#VALUE!</v>
      </c>
      <c r="AJ86" s="119" t="e">
        <f aca="false">
IF(AJ85="","",VLOOKUP(AJ85,))</f>
        <v>
#VALUE!</v>
      </c>
      <c r="AK86" s="119" t="e">
        <f aca="false">
IF(AK85="","",VLOOKUP(AK85,))</f>
        <v>
#VALUE!</v>
      </c>
      <c r="AL86" s="119" t="e">
        <f aca="false">
IF(AL85="","",VLOOKUP(AL85,))</f>
        <v>
#VALUE!</v>
      </c>
      <c r="AM86" s="119" t="e">
        <f aca="false">
IF(AM85="","",VLOOKUP(AM85,))</f>
        <v>
#VALUE!</v>
      </c>
      <c r="AN86" s="120" t="e">
        <f aca="false">
IF(AN85="","",VLOOKUP(AN85,))</f>
        <v>
#VALUE!</v>
      </c>
      <c r="AO86" s="118" t="e">
        <f aca="false">
IF(AO85="","",VLOOKUP(AO85,))</f>
        <v>
#VALUE!</v>
      </c>
      <c r="AP86" s="119" t="e">
        <f aca="false">
IF(AP85="","",VLOOKUP(AP85,))</f>
        <v>
#VALUE!</v>
      </c>
      <c r="AQ86" s="119" t="e">
        <f aca="false">
IF(AQ85="","",VLOOKUP(AQ85,))</f>
        <v>
#VALUE!</v>
      </c>
      <c r="AR86" s="119" t="e">
        <f aca="false">
IF(AR85="","",VLOOKUP(AR85,))</f>
        <v>
#VALUE!</v>
      </c>
      <c r="AS86" s="119" t="e">
        <f aca="false">
IF(AS85="","",VLOOKUP(AS85,))</f>
        <v>
#VALUE!</v>
      </c>
      <c r="AT86" s="119" t="e">
        <f aca="false">
IF(AT85="","",VLOOKUP(AT85,))</f>
        <v>
#VALUE!</v>
      </c>
      <c r="AU86" s="120" t="e">
        <f aca="false">
IF(AU85="","",VLOOKUP(AU85,))</f>
        <v>
#VALUE!</v>
      </c>
      <c r="AV86" s="118" t="e">
        <f aca="false">
IF(AV85="","",VLOOKUP(AV85,))</f>
        <v>
#VALUE!</v>
      </c>
      <c r="AW86" s="119" t="e">
        <f aca="false">
IF(AW85="","",VLOOKUP(AW85,))</f>
        <v>
#VALUE!</v>
      </c>
      <c r="AX86" s="119" t="e">
        <f aca="false">
IF(AX85="","",VLOOKUP(AX85,))</f>
        <v>
#VALUE!</v>
      </c>
      <c r="AY86" s="119" t="e">
        <f aca="false">
IF(AY85="","",VLOOKUP(AY85,))</f>
        <v>
#VALUE!</v>
      </c>
      <c r="AZ86" s="119" t="e">
        <f aca="false">
IF(AZ85="","",VLOOKUP(AZ85,))</f>
        <v>
#VALUE!</v>
      </c>
      <c r="BA86" s="119" t="e">
        <f aca="false">
IF(BA85="","",VLOOKUP(BA85,))</f>
        <v>
#VALUE!</v>
      </c>
      <c r="BB86" s="120" t="e">
        <f aca="false">
IF(BB85="","",VLOOKUP(BB85,))</f>
        <v>
#VALUE!</v>
      </c>
      <c r="BC86" s="118" t="str">
        <f aca="false">
IF(BC85="","",VLOOKUP(BC85,))</f>
        <v>
</v>
      </c>
      <c r="BD86" s="119" t="str">
        <f aca="false">
IF(BD85="","",VLOOKUP(BD85,))</f>
        <v>
</v>
      </c>
      <c r="BE86" s="121" t="str">
        <f aca="false">
IF(BE85="","",VLOOKUP(BE85,))</f>
        <v>
</v>
      </c>
      <c r="BF86" s="122" t="n">
        <f aca="false">
IF($BI$3="計画",SUM(AA86:BB86),IF($BI$3="実績",SUM(AA86:BE86),""))</f>
        <v>
86</v>
      </c>
      <c r="BG86" s="122"/>
      <c r="BH86" s="123" t="n">
        <f aca="false">
IF($BI$3="計画",BF86/4,IF($BI$3="実績",(BF86/($BI$7/7)),""))</f>
        <v>
21.5</v>
      </c>
      <c r="BI86" s="123"/>
      <c r="BJ86" s="158"/>
      <c r="BK86" s="158"/>
      <c r="BL86" s="158"/>
      <c r="BM86" s="158"/>
      <c r="BN86" s="158"/>
    </row>
    <row r="87" customFormat="false" ht="20.25" hidden="false" customHeight="true" outlineLevel="0" collapsed="false">
      <c r="A87" s="0"/>
      <c r="B87" s="124"/>
      <c r="C87" s="140"/>
      <c r="D87" s="170"/>
      <c r="E87" s="170"/>
      <c r="F87" s="170"/>
      <c r="G87" s="125"/>
      <c r="H87" s="125"/>
      <c r="I87" s="126" t="str">
        <f aca="false">
G86</f>
        <v>
介護職員</v>
      </c>
      <c r="J87" s="126"/>
      <c r="K87" s="126" t="str">
        <f aca="false">
M86</f>
        <v>
C</v>
      </c>
      <c r="L87" s="126"/>
      <c r="M87" s="127"/>
      <c r="N87" s="127"/>
      <c r="O87" s="128"/>
      <c r="P87" s="128"/>
      <c r="Q87" s="128"/>
      <c r="R87" s="128"/>
      <c r="S87" s="146"/>
      <c r="T87" s="146"/>
      <c r="U87" s="146"/>
      <c r="V87" s="129" t="s">
        <v>
58</v>
      </c>
      <c r="W87" s="172"/>
      <c r="X87" s="172"/>
      <c r="Y87" s="173"/>
      <c r="Z87" s="174"/>
      <c r="AA87" s="133" t="e">
        <f aca="false">
IF(AA85="","",VLOOKUP(AA85,))</f>
        <v>
#VALUE!</v>
      </c>
      <c r="AB87" s="134" t="e">
        <f aca="false">
IF(AB85="","",VLOOKUP(AB85,))</f>
        <v>
#VALUE!</v>
      </c>
      <c r="AC87" s="134" t="e">
        <f aca="false">
IF(AC85="","",VLOOKUP(AC85,))</f>
        <v>
#VALUE!</v>
      </c>
      <c r="AD87" s="134" t="e">
        <f aca="false">
IF(AD85="","",VLOOKUP(AD85,))</f>
        <v>
#VALUE!</v>
      </c>
      <c r="AE87" s="134" t="e">
        <f aca="false">
IF(AE85="","",VLOOKUP(AE85,))</f>
        <v>
#VALUE!</v>
      </c>
      <c r="AF87" s="134" t="e">
        <f aca="false">
IF(AF85="","",VLOOKUP(AF85,))</f>
        <v>
#VALUE!</v>
      </c>
      <c r="AG87" s="135" t="e">
        <f aca="false">
IF(AG85="","",VLOOKUP(AG85,))</f>
        <v>
#VALUE!</v>
      </c>
      <c r="AH87" s="133" t="e">
        <f aca="false">
IF(AH85="","",VLOOKUP(AH85,))</f>
        <v>
#VALUE!</v>
      </c>
      <c r="AI87" s="134" t="e">
        <f aca="false">
IF(AI85="","",VLOOKUP(AI85,))</f>
        <v>
#VALUE!</v>
      </c>
      <c r="AJ87" s="134" t="e">
        <f aca="false">
IF(AJ85="","",VLOOKUP(AJ85,))</f>
        <v>
#VALUE!</v>
      </c>
      <c r="AK87" s="134" t="e">
        <f aca="false">
IF(AK85="","",VLOOKUP(AK85,))</f>
        <v>
#VALUE!</v>
      </c>
      <c r="AL87" s="134" t="e">
        <f aca="false">
IF(AL85="","",VLOOKUP(AL85,))</f>
        <v>
#VALUE!</v>
      </c>
      <c r="AM87" s="134" t="e">
        <f aca="false">
IF(AM85="","",VLOOKUP(AM85,))</f>
        <v>
#VALUE!</v>
      </c>
      <c r="AN87" s="135" t="e">
        <f aca="false">
IF(AN85="","",VLOOKUP(AN85,))</f>
        <v>
#VALUE!</v>
      </c>
      <c r="AO87" s="133" t="e">
        <f aca="false">
IF(AO85="","",VLOOKUP(AO85,))</f>
        <v>
#VALUE!</v>
      </c>
      <c r="AP87" s="134" t="e">
        <f aca="false">
IF(AP85="","",VLOOKUP(AP85,))</f>
        <v>
#VALUE!</v>
      </c>
      <c r="AQ87" s="134" t="e">
        <f aca="false">
IF(AQ85="","",VLOOKUP(AQ85,))</f>
        <v>
#VALUE!</v>
      </c>
      <c r="AR87" s="134" t="e">
        <f aca="false">
IF(AR85="","",VLOOKUP(AR85,))</f>
        <v>
#VALUE!</v>
      </c>
      <c r="AS87" s="134" t="e">
        <f aca="false">
IF(AS85="","",VLOOKUP(AS85,))</f>
        <v>
#VALUE!</v>
      </c>
      <c r="AT87" s="134" t="e">
        <f aca="false">
IF(AT85="","",VLOOKUP(AT85,))</f>
        <v>
#VALUE!</v>
      </c>
      <c r="AU87" s="135" t="e">
        <f aca="false">
IF(AU85="","",VLOOKUP(AU85,))</f>
        <v>
#VALUE!</v>
      </c>
      <c r="AV87" s="133" t="e">
        <f aca="false">
IF(AV85="","",VLOOKUP(AV85,))</f>
        <v>
#VALUE!</v>
      </c>
      <c r="AW87" s="134" t="e">
        <f aca="false">
IF(AW85="","",VLOOKUP(AW85,))</f>
        <v>
#VALUE!</v>
      </c>
      <c r="AX87" s="134" t="e">
        <f aca="false">
IF(AX85="","",VLOOKUP(AX85,))</f>
        <v>
#VALUE!</v>
      </c>
      <c r="AY87" s="134" t="e">
        <f aca="false">
IF(AY85="","",VLOOKUP(AY85,))</f>
        <v>
#VALUE!</v>
      </c>
      <c r="AZ87" s="134" t="e">
        <f aca="false">
IF(AZ85="","",VLOOKUP(AZ85,))</f>
        <v>
#VALUE!</v>
      </c>
      <c r="BA87" s="134" t="e">
        <f aca="false">
IF(BA85="","",VLOOKUP(BA85,))</f>
        <v>
#VALUE!</v>
      </c>
      <c r="BB87" s="135" t="e">
        <f aca="false">
IF(BB85="","",VLOOKUP(BB85,))</f>
        <v>
#VALUE!</v>
      </c>
      <c r="BC87" s="133" t="str">
        <f aca="false">
IF(BC85="","",VLOOKUP(BC85,))</f>
        <v>
</v>
      </c>
      <c r="BD87" s="134" t="str">
        <f aca="false">
IF(BD85="","",VLOOKUP(BD85,))</f>
        <v>
</v>
      </c>
      <c r="BE87" s="136" t="str">
        <f aca="false">
IF(BE85="","",VLOOKUP(BE85,))</f>
        <v>
</v>
      </c>
      <c r="BF87" s="137" t="n">
        <f aca="false">
IF($BI$3="計画",SUM(AA87:BB87),IF($BI$3="実績",SUM(AA87:BE87),""))</f>
        <v>
42</v>
      </c>
      <c r="BG87" s="137"/>
      <c r="BH87" s="138" t="n">
        <f aca="false">
IF($BI$3="計画",BF87/4,IF($BI$3="実績",(BF87/($BI$7/7)),""))</f>
        <v>
10.5</v>
      </c>
      <c r="BI87" s="138"/>
      <c r="BJ87" s="158"/>
      <c r="BK87" s="158"/>
      <c r="BL87" s="158"/>
      <c r="BM87" s="158"/>
      <c r="BN87" s="158"/>
    </row>
    <row r="88" customFormat="false" ht="20.25" hidden="false" customHeight="true" outlineLevel="0" collapsed="false">
      <c r="A88" s="0"/>
      <c r="B88" s="139"/>
      <c r="C88" s="140" t="s">
        <v>
90</v>
      </c>
      <c r="D88" s="170" t="s">
        <v>
103</v>
      </c>
      <c r="E88" s="170"/>
      <c r="F88" s="170"/>
      <c r="G88" s="159"/>
      <c r="H88" s="159"/>
      <c r="I88" s="110"/>
      <c r="J88" s="111"/>
      <c r="K88" s="110"/>
      <c r="L88" s="111"/>
      <c r="M88" s="144"/>
      <c r="N88" s="144"/>
      <c r="O88" s="160"/>
      <c r="P88" s="160"/>
      <c r="Q88" s="160"/>
      <c r="R88" s="160"/>
      <c r="S88" s="146" t="s">
        <v>
104</v>
      </c>
      <c r="T88" s="146"/>
      <c r="U88" s="146"/>
      <c r="V88" s="147" t="s">
        <v>
51</v>
      </c>
      <c r="W88" s="161"/>
      <c r="X88" s="161"/>
      <c r="Y88" s="162"/>
      <c r="Z88" s="168"/>
      <c r="AA88" s="151" t="s">
        <v>
82</v>
      </c>
      <c r="AB88" s="152" t="s">
        <v>
82</v>
      </c>
      <c r="AC88" s="153" t="s">
        <v>
53</v>
      </c>
      <c r="AD88" s="153" t="s">
        <v>
53</v>
      </c>
      <c r="AE88" s="152" t="s">
        <v>
80</v>
      </c>
      <c r="AF88" s="153" t="s">
        <v>
53</v>
      </c>
      <c r="AG88" s="154" t="s">
        <v>
81</v>
      </c>
      <c r="AH88" s="151" t="s">
        <v>
81</v>
      </c>
      <c r="AI88" s="153" t="s">
        <v>
53</v>
      </c>
      <c r="AJ88" s="152" t="s">
        <v>
82</v>
      </c>
      <c r="AK88" s="152" t="s">
        <v>
82</v>
      </c>
      <c r="AL88" s="153" t="s">
        <v>
53</v>
      </c>
      <c r="AM88" s="152" t="s">
        <v>
80</v>
      </c>
      <c r="AN88" s="171" t="s">
        <v>
53</v>
      </c>
      <c r="AO88" s="151" t="s">
        <v>
81</v>
      </c>
      <c r="AP88" s="152" t="s">
        <v>
81</v>
      </c>
      <c r="AQ88" s="153" t="s">
        <v>
53</v>
      </c>
      <c r="AR88" s="152" t="s">
        <v>
82</v>
      </c>
      <c r="AS88" s="153" t="s">
        <v>
53</v>
      </c>
      <c r="AT88" s="153" t="s">
        <v>
53</v>
      </c>
      <c r="AU88" s="154" t="s">
        <v>
80</v>
      </c>
      <c r="AV88" s="169" t="s">
        <v>
53</v>
      </c>
      <c r="AW88" s="152" t="s">
        <v>
81</v>
      </c>
      <c r="AX88" s="152" t="s">
        <v>
81</v>
      </c>
      <c r="AY88" s="153" t="s">
        <v>
53</v>
      </c>
      <c r="AZ88" s="152" t="s">
        <v>
81</v>
      </c>
      <c r="BA88" s="152" t="s">
        <v>
82</v>
      </c>
      <c r="BB88" s="154" t="s">
        <v>
82</v>
      </c>
      <c r="BC88" s="151"/>
      <c r="BD88" s="152"/>
      <c r="BE88" s="155"/>
      <c r="BF88" s="156"/>
      <c r="BG88" s="156"/>
      <c r="BH88" s="157"/>
      <c r="BI88" s="157"/>
      <c r="BJ88" s="158"/>
      <c r="BK88" s="158"/>
      <c r="BL88" s="158"/>
      <c r="BM88" s="158"/>
      <c r="BN88" s="158"/>
    </row>
    <row r="89" customFormat="false" ht="20.25" hidden="false" customHeight="true" outlineLevel="0" collapsed="false">
      <c r="A89" s="0"/>
      <c r="B89" s="108" t="n">
        <f aca="false">
B86+1</f>
        <v>
24</v>
      </c>
      <c r="C89" s="140"/>
      <c r="D89" s="170"/>
      <c r="E89" s="170"/>
      <c r="F89" s="170"/>
      <c r="G89" s="109" t="s">
        <v>
83</v>
      </c>
      <c r="H89" s="109"/>
      <c r="I89" s="110"/>
      <c r="J89" s="111"/>
      <c r="K89" s="110"/>
      <c r="L89" s="111"/>
      <c r="M89" s="112" t="s">
        <v>
55</v>
      </c>
      <c r="N89" s="112"/>
      <c r="O89" s="113" t="s">
        <v>
84</v>
      </c>
      <c r="P89" s="113"/>
      <c r="Q89" s="113"/>
      <c r="R89" s="113"/>
      <c r="S89" s="146"/>
      <c r="T89" s="146"/>
      <c r="U89" s="146"/>
      <c r="V89" s="114" t="s">
        <v>
57</v>
      </c>
      <c r="W89" s="115"/>
      <c r="X89" s="115"/>
      <c r="Y89" s="116"/>
      <c r="Z89" s="117"/>
      <c r="AA89" s="118" t="e">
        <f aca="false">
IF(AA88="","",VLOOKUP(AA88,))</f>
        <v>
#VALUE!</v>
      </c>
      <c r="AB89" s="119" t="e">
        <f aca="false">
IF(AB88="","",VLOOKUP(AB88,))</f>
        <v>
#VALUE!</v>
      </c>
      <c r="AC89" s="119" t="e">
        <f aca="false">
IF(AC88="","",VLOOKUP(AC88,))</f>
        <v>
#VALUE!</v>
      </c>
      <c r="AD89" s="119" t="e">
        <f aca="false">
IF(AD88="","",VLOOKUP(AD88,))</f>
        <v>
#VALUE!</v>
      </c>
      <c r="AE89" s="119" t="e">
        <f aca="false">
IF(AE88="","",VLOOKUP(AE88,))</f>
        <v>
#VALUE!</v>
      </c>
      <c r="AF89" s="119" t="e">
        <f aca="false">
IF(AF88="","",VLOOKUP(AF88,))</f>
        <v>
#VALUE!</v>
      </c>
      <c r="AG89" s="120" t="e">
        <f aca="false">
IF(AG88="","",VLOOKUP(AG88,))</f>
        <v>
#VALUE!</v>
      </c>
      <c r="AH89" s="118" t="e">
        <f aca="false">
IF(AH88="","",VLOOKUP(AH88,))</f>
        <v>
#VALUE!</v>
      </c>
      <c r="AI89" s="119" t="e">
        <f aca="false">
IF(AI88="","",VLOOKUP(AI88,))</f>
        <v>
#VALUE!</v>
      </c>
      <c r="AJ89" s="119" t="e">
        <f aca="false">
IF(AJ88="","",VLOOKUP(AJ88,))</f>
        <v>
#VALUE!</v>
      </c>
      <c r="AK89" s="119" t="e">
        <f aca="false">
IF(AK88="","",VLOOKUP(AK88,))</f>
        <v>
#VALUE!</v>
      </c>
      <c r="AL89" s="119" t="e">
        <f aca="false">
IF(AL88="","",VLOOKUP(AL88,))</f>
        <v>
#VALUE!</v>
      </c>
      <c r="AM89" s="119" t="e">
        <f aca="false">
IF(AM88="","",VLOOKUP(AM88,))</f>
        <v>
#VALUE!</v>
      </c>
      <c r="AN89" s="120" t="e">
        <f aca="false">
IF(AN88="","",VLOOKUP(AN88,))</f>
        <v>
#VALUE!</v>
      </c>
      <c r="AO89" s="118" t="e">
        <f aca="false">
IF(AO88="","",VLOOKUP(AO88,))</f>
        <v>
#VALUE!</v>
      </c>
      <c r="AP89" s="119" t="e">
        <f aca="false">
IF(AP88="","",VLOOKUP(AP88,))</f>
        <v>
#VALUE!</v>
      </c>
      <c r="AQ89" s="119" t="e">
        <f aca="false">
IF(AQ88="","",VLOOKUP(AQ88,))</f>
        <v>
#VALUE!</v>
      </c>
      <c r="AR89" s="119" t="e">
        <f aca="false">
IF(AR88="","",VLOOKUP(AR88,))</f>
        <v>
#VALUE!</v>
      </c>
      <c r="AS89" s="119" t="e">
        <f aca="false">
IF(AS88="","",VLOOKUP(AS88,))</f>
        <v>
#VALUE!</v>
      </c>
      <c r="AT89" s="119" t="e">
        <f aca="false">
IF(AT88="","",VLOOKUP(AT88,))</f>
        <v>
#VALUE!</v>
      </c>
      <c r="AU89" s="120" t="e">
        <f aca="false">
IF(AU88="","",VLOOKUP(AU88,))</f>
        <v>
#VALUE!</v>
      </c>
      <c r="AV89" s="118" t="e">
        <f aca="false">
IF(AV88="","",VLOOKUP(AV88,))</f>
        <v>
#VALUE!</v>
      </c>
      <c r="AW89" s="119" t="e">
        <f aca="false">
IF(AW88="","",VLOOKUP(AW88,))</f>
        <v>
#VALUE!</v>
      </c>
      <c r="AX89" s="119" t="e">
        <f aca="false">
IF(AX88="","",VLOOKUP(AX88,))</f>
        <v>
#VALUE!</v>
      </c>
      <c r="AY89" s="119" t="e">
        <f aca="false">
IF(AY88="","",VLOOKUP(AY88,))</f>
        <v>
#VALUE!</v>
      </c>
      <c r="AZ89" s="119" t="e">
        <f aca="false">
IF(AZ88="","",VLOOKUP(AZ88,))</f>
        <v>
#VALUE!</v>
      </c>
      <c r="BA89" s="119" t="e">
        <f aca="false">
IF(BA88="","",VLOOKUP(BA88,))</f>
        <v>
#VALUE!</v>
      </c>
      <c r="BB89" s="120" t="e">
        <f aca="false">
IF(BB88="","",VLOOKUP(BB88,))</f>
        <v>
#VALUE!</v>
      </c>
      <c r="BC89" s="118" t="str">
        <f aca="false">
IF(BC88="","",VLOOKUP(BC88,))</f>
        <v>
</v>
      </c>
      <c r="BD89" s="119" t="str">
        <f aca="false">
IF(BD88="","",VLOOKUP(BD88,))</f>
        <v>
</v>
      </c>
      <c r="BE89" s="121" t="str">
        <f aca="false">
IF(BE88="","",VLOOKUP(BE88,))</f>
        <v>
</v>
      </c>
      <c r="BF89" s="122" t="n">
        <f aca="false">
IF($BI$3="計画",SUM(AA89:BB89),IF($BI$3="実績",SUM(AA89:BE89),""))</f>
        <v>
83</v>
      </c>
      <c r="BG89" s="122"/>
      <c r="BH89" s="123" t="n">
        <f aca="false">
IF($BI$3="計画",BF89/4,IF($BI$3="実績",(BF89/($BI$7/7)),""))</f>
        <v>
20.75</v>
      </c>
      <c r="BI89" s="123"/>
      <c r="BJ89" s="158"/>
      <c r="BK89" s="158"/>
      <c r="BL89" s="158"/>
      <c r="BM89" s="158"/>
      <c r="BN89" s="158"/>
    </row>
    <row r="90" customFormat="false" ht="20.25" hidden="false" customHeight="true" outlineLevel="0" collapsed="false">
      <c r="A90" s="0"/>
      <c r="B90" s="124"/>
      <c r="C90" s="140"/>
      <c r="D90" s="170"/>
      <c r="E90" s="170"/>
      <c r="F90" s="170"/>
      <c r="G90" s="125"/>
      <c r="H90" s="125"/>
      <c r="I90" s="126" t="str">
        <f aca="false">
G89</f>
        <v>
介護職員</v>
      </c>
      <c r="J90" s="126"/>
      <c r="K90" s="126" t="str">
        <f aca="false">
M89</f>
        <v>
A</v>
      </c>
      <c r="L90" s="126"/>
      <c r="M90" s="127"/>
      <c r="N90" s="127"/>
      <c r="O90" s="128"/>
      <c r="P90" s="128"/>
      <c r="Q90" s="128"/>
      <c r="R90" s="128"/>
      <c r="S90" s="146"/>
      <c r="T90" s="146"/>
      <c r="U90" s="146"/>
      <c r="V90" s="129" t="s">
        <v>
58</v>
      </c>
      <c r="W90" s="172"/>
      <c r="X90" s="172"/>
      <c r="Y90" s="173"/>
      <c r="Z90" s="174"/>
      <c r="AA90" s="133" t="e">
        <f aca="false">
IF(AA88="","",VLOOKUP(AA88,))</f>
        <v>
#VALUE!</v>
      </c>
      <c r="AB90" s="134" t="e">
        <f aca="false">
IF(AB88="","",VLOOKUP(AB88,))</f>
        <v>
#VALUE!</v>
      </c>
      <c r="AC90" s="134" t="e">
        <f aca="false">
IF(AC88="","",VLOOKUP(AC88,))</f>
        <v>
#VALUE!</v>
      </c>
      <c r="AD90" s="134" t="e">
        <f aca="false">
IF(AD88="","",VLOOKUP(AD88,))</f>
        <v>
#VALUE!</v>
      </c>
      <c r="AE90" s="134" t="e">
        <f aca="false">
IF(AE88="","",VLOOKUP(AE88,))</f>
        <v>
#VALUE!</v>
      </c>
      <c r="AF90" s="134" t="e">
        <f aca="false">
IF(AF88="","",VLOOKUP(AF88,))</f>
        <v>
#VALUE!</v>
      </c>
      <c r="AG90" s="135" t="e">
        <f aca="false">
IF(AG88="","",VLOOKUP(AG88,))</f>
        <v>
#VALUE!</v>
      </c>
      <c r="AH90" s="133" t="e">
        <f aca="false">
IF(AH88="","",VLOOKUP(AH88,))</f>
        <v>
#VALUE!</v>
      </c>
      <c r="AI90" s="134" t="e">
        <f aca="false">
IF(AI88="","",VLOOKUP(AI88,))</f>
        <v>
#VALUE!</v>
      </c>
      <c r="AJ90" s="134" t="e">
        <f aca="false">
IF(AJ88="","",VLOOKUP(AJ88,))</f>
        <v>
#VALUE!</v>
      </c>
      <c r="AK90" s="134" t="e">
        <f aca="false">
IF(AK88="","",VLOOKUP(AK88,))</f>
        <v>
#VALUE!</v>
      </c>
      <c r="AL90" s="134" t="e">
        <f aca="false">
IF(AL88="","",VLOOKUP(AL88,))</f>
        <v>
#VALUE!</v>
      </c>
      <c r="AM90" s="134" t="e">
        <f aca="false">
IF(AM88="","",VLOOKUP(AM88,))</f>
        <v>
#VALUE!</v>
      </c>
      <c r="AN90" s="135" t="e">
        <f aca="false">
IF(AN88="","",VLOOKUP(AN88,))</f>
        <v>
#VALUE!</v>
      </c>
      <c r="AO90" s="133" t="e">
        <f aca="false">
IF(AO88="","",VLOOKUP(AO88,))</f>
        <v>
#VALUE!</v>
      </c>
      <c r="AP90" s="134" t="e">
        <f aca="false">
IF(AP88="","",VLOOKUP(AP88,))</f>
        <v>
#VALUE!</v>
      </c>
      <c r="AQ90" s="134" t="e">
        <f aca="false">
IF(AQ88="","",VLOOKUP(AQ88,))</f>
        <v>
#VALUE!</v>
      </c>
      <c r="AR90" s="134" t="e">
        <f aca="false">
IF(AR88="","",VLOOKUP(AR88,))</f>
        <v>
#VALUE!</v>
      </c>
      <c r="AS90" s="134" t="e">
        <f aca="false">
IF(AS88="","",VLOOKUP(AS88,))</f>
        <v>
#VALUE!</v>
      </c>
      <c r="AT90" s="134" t="e">
        <f aca="false">
IF(AT88="","",VLOOKUP(AT88,))</f>
        <v>
#VALUE!</v>
      </c>
      <c r="AU90" s="135" t="e">
        <f aca="false">
IF(AU88="","",VLOOKUP(AU88,))</f>
        <v>
#VALUE!</v>
      </c>
      <c r="AV90" s="133" t="e">
        <f aca="false">
IF(AV88="","",VLOOKUP(AV88,))</f>
        <v>
#VALUE!</v>
      </c>
      <c r="AW90" s="134" t="e">
        <f aca="false">
IF(AW88="","",VLOOKUP(AW88,))</f>
        <v>
#VALUE!</v>
      </c>
      <c r="AX90" s="134" t="e">
        <f aca="false">
IF(AX88="","",VLOOKUP(AX88,))</f>
        <v>
#VALUE!</v>
      </c>
      <c r="AY90" s="134" t="e">
        <f aca="false">
IF(AY88="","",VLOOKUP(AY88,))</f>
        <v>
#VALUE!</v>
      </c>
      <c r="AZ90" s="134" t="e">
        <f aca="false">
IF(AZ88="","",VLOOKUP(AZ88,))</f>
        <v>
#VALUE!</v>
      </c>
      <c r="BA90" s="134" t="e">
        <f aca="false">
IF(BA88="","",VLOOKUP(BA88,))</f>
        <v>
#VALUE!</v>
      </c>
      <c r="BB90" s="135" t="e">
        <f aca="false">
IF(BB88="","",VLOOKUP(BB88,))</f>
        <v>
#VALUE!</v>
      </c>
      <c r="BC90" s="133" t="str">
        <f aca="false">
IF(BC88="","",VLOOKUP(BC88,))</f>
        <v>
</v>
      </c>
      <c r="BD90" s="134" t="str">
        <f aca="false">
IF(BD88="","",VLOOKUP(BD88,))</f>
        <v>
</v>
      </c>
      <c r="BE90" s="136" t="str">
        <f aca="false">
IF(BE88="","",VLOOKUP(BE88,))</f>
        <v>
</v>
      </c>
      <c r="BF90" s="137" t="n">
        <f aca="false">
IF($BI$3="計画",SUM(AA90:BB90),IF($BI$3="実績",SUM(AA90:BE90),""))</f>
        <v>
77</v>
      </c>
      <c r="BG90" s="137"/>
      <c r="BH90" s="138" t="n">
        <f aca="false">
IF($BI$3="計画",BF90/4,IF($BI$3="実績",(BF90/($BI$7/7)),""))</f>
        <v>
19.25</v>
      </c>
      <c r="BI90" s="138"/>
      <c r="BJ90" s="158"/>
      <c r="BK90" s="158"/>
      <c r="BL90" s="158"/>
      <c r="BM90" s="158"/>
      <c r="BN90" s="158"/>
    </row>
    <row r="91" customFormat="false" ht="20.25" hidden="false" customHeight="true" outlineLevel="0" collapsed="false">
      <c r="A91" s="0"/>
      <c r="B91" s="139"/>
      <c r="C91" s="140"/>
      <c r="D91" s="170" t="s">
        <v>
103</v>
      </c>
      <c r="E91" s="170"/>
      <c r="F91" s="170"/>
      <c r="G91" s="159"/>
      <c r="H91" s="159"/>
      <c r="I91" s="110"/>
      <c r="J91" s="111"/>
      <c r="K91" s="110"/>
      <c r="L91" s="111"/>
      <c r="M91" s="144"/>
      <c r="N91" s="144"/>
      <c r="O91" s="160"/>
      <c r="P91" s="160"/>
      <c r="Q91" s="160"/>
      <c r="R91" s="160"/>
      <c r="S91" s="146" t="s">
        <v>
105</v>
      </c>
      <c r="T91" s="146"/>
      <c r="U91" s="146"/>
      <c r="V91" s="147" t="s">
        <v>
51</v>
      </c>
      <c r="W91" s="161"/>
      <c r="X91" s="161"/>
      <c r="Y91" s="162"/>
      <c r="Z91" s="168"/>
      <c r="AA91" s="169" t="s">
        <v>
53</v>
      </c>
      <c r="AB91" s="152" t="s">
        <v>
81</v>
      </c>
      <c r="AC91" s="152" t="s">
        <v>
82</v>
      </c>
      <c r="AD91" s="152" t="s">
        <v>
82</v>
      </c>
      <c r="AE91" s="153" t="s">
        <v>
53</v>
      </c>
      <c r="AF91" s="152" t="s">
        <v>
80</v>
      </c>
      <c r="AG91" s="171" t="s">
        <v>
53</v>
      </c>
      <c r="AH91" s="151" t="s">
        <v>
82</v>
      </c>
      <c r="AI91" s="153" t="s">
        <v>
53</v>
      </c>
      <c r="AJ91" s="152" t="s">
        <v>
82</v>
      </c>
      <c r="AK91" s="152" t="s">
        <v>
82</v>
      </c>
      <c r="AL91" s="153" t="s">
        <v>
53</v>
      </c>
      <c r="AM91" s="153" t="s">
        <v>
53</v>
      </c>
      <c r="AN91" s="154" t="s">
        <v>
80</v>
      </c>
      <c r="AO91" s="169" t="s">
        <v>
53</v>
      </c>
      <c r="AP91" s="152" t="s">
        <v>
82</v>
      </c>
      <c r="AQ91" s="152" t="s">
        <v>
82</v>
      </c>
      <c r="AR91" s="152" t="s">
        <v>
82</v>
      </c>
      <c r="AS91" s="152" t="s">
        <v>
81</v>
      </c>
      <c r="AT91" s="152" t="s">
        <v>
81</v>
      </c>
      <c r="AU91" s="171" t="s">
        <v>
53</v>
      </c>
      <c r="AV91" s="151" t="s">
        <v>
80</v>
      </c>
      <c r="AW91" s="153" t="s">
        <v>
53</v>
      </c>
      <c r="AX91" s="152" t="s">
        <v>
81</v>
      </c>
      <c r="AY91" s="152" t="s">
        <v>
82</v>
      </c>
      <c r="AZ91" s="153" t="s">
        <v>
53</v>
      </c>
      <c r="BA91" s="153" t="s">
        <v>
53</v>
      </c>
      <c r="BB91" s="154" t="s">
        <v>
81</v>
      </c>
      <c r="BC91" s="151"/>
      <c r="BD91" s="152"/>
      <c r="BE91" s="155"/>
      <c r="BF91" s="156"/>
      <c r="BG91" s="156"/>
      <c r="BH91" s="157"/>
      <c r="BI91" s="157"/>
      <c r="BJ91" s="158"/>
      <c r="BK91" s="158"/>
      <c r="BL91" s="158"/>
      <c r="BM91" s="158"/>
      <c r="BN91" s="158"/>
    </row>
    <row r="92" customFormat="false" ht="20.25" hidden="false" customHeight="true" outlineLevel="0" collapsed="false">
      <c r="A92" s="0"/>
      <c r="B92" s="108" t="n">
        <f aca="false">
B89+1</f>
        <v>
25</v>
      </c>
      <c r="C92" s="140"/>
      <c r="D92" s="170"/>
      <c r="E92" s="170"/>
      <c r="F92" s="170"/>
      <c r="G92" s="109" t="s">
        <v>
83</v>
      </c>
      <c r="H92" s="109"/>
      <c r="I92" s="110"/>
      <c r="J92" s="111"/>
      <c r="K92" s="110"/>
      <c r="L92" s="111"/>
      <c r="M92" s="112" t="s">
        <v>
55</v>
      </c>
      <c r="N92" s="112"/>
      <c r="O92" s="113" t="s">
        <v>
56</v>
      </c>
      <c r="P92" s="113"/>
      <c r="Q92" s="113"/>
      <c r="R92" s="113"/>
      <c r="S92" s="146"/>
      <c r="T92" s="146"/>
      <c r="U92" s="146"/>
      <c r="V92" s="114" t="s">
        <v>
57</v>
      </c>
      <c r="W92" s="115"/>
      <c r="X92" s="115"/>
      <c r="Y92" s="116"/>
      <c r="Z92" s="117"/>
      <c r="AA92" s="118" t="e">
        <f aca="false">
IF(AA91="","",VLOOKUP(AA91,))</f>
        <v>
#VALUE!</v>
      </c>
      <c r="AB92" s="119" t="e">
        <f aca="false">
IF(AB91="","",VLOOKUP(AB91,))</f>
        <v>
#VALUE!</v>
      </c>
      <c r="AC92" s="119" t="e">
        <f aca="false">
IF(AC91="","",VLOOKUP(AC91,))</f>
        <v>
#VALUE!</v>
      </c>
      <c r="AD92" s="119" t="e">
        <f aca="false">
IF(AD91="","",VLOOKUP(AD91,))</f>
        <v>
#VALUE!</v>
      </c>
      <c r="AE92" s="119" t="e">
        <f aca="false">
IF(AE91="","",VLOOKUP(AE91,))</f>
        <v>
#VALUE!</v>
      </c>
      <c r="AF92" s="119" t="e">
        <f aca="false">
IF(AF91="","",VLOOKUP(AF91,))</f>
        <v>
#VALUE!</v>
      </c>
      <c r="AG92" s="120" t="e">
        <f aca="false">
IF(AG91="","",VLOOKUP(AG91,))</f>
        <v>
#VALUE!</v>
      </c>
      <c r="AH92" s="118" t="e">
        <f aca="false">
IF(AH91="","",VLOOKUP(AH91,))</f>
        <v>
#VALUE!</v>
      </c>
      <c r="AI92" s="119" t="e">
        <f aca="false">
IF(AI91="","",VLOOKUP(AI91,))</f>
        <v>
#VALUE!</v>
      </c>
      <c r="AJ92" s="119" t="e">
        <f aca="false">
IF(AJ91="","",VLOOKUP(AJ91,))</f>
        <v>
#VALUE!</v>
      </c>
      <c r="AK92" s="119" t="e">
        <f aca="false">
IF(AK91="","",VLOOKUP(AK91,))</f>
        <v>
#VALUE!</v>
      </c>
      <c r="AL92" s="119" t="e">
        <f aca="false">
IF(AL91="","",VLOOKUP(AL91,))</f>
        <v>
#VALUE!</v>
      </c>
      <c r="AM92" s="119" t="e">
        <f aca="false">
IF(AM91="","",VLOOKUP(AM91,))</f>
        <v>
#VALUE!</v>
      </c>
      <c r="AN92" s="120" t="e">
        <f aca="false">
IF(AN91="","",VLOOKUP(AN91,))</f>
        <v>
#VALUE!</v>
      </c>
      <c r="AO92" s="118" t="e">
        <f aca="false">
IF(AO91="","",VLOOKUP(AO91,))</f>
        <v>
#VALUE!</v>
      </c>
      <c r="AP92" s="119" t="e">
        <f aca="false">
IF(AP91="","",VLOOKUP(AP91,))</f>
        <v>
#VALUE!</v>
      </c>
      <c r="AQ92" s="119" t="e">
        <f aca="false">
IF(AQ91="","",VLOOKUP(AQ91,))</f>
        <v>
#VALUE!</v>
      </c>
      <c r="AR92" s="119" t="e">
        <f aca="false">
IF(AR91="","",VLOOKUP(AR91,))</f>
        <v>
#VALUE!</v>
      </c>
      <c r="AS92" s="119" t="e">
        <f aca="false">
IF(AS91="","",VLOOKUP(AS91,))</f>
        <v>
#VALUE!</v>
      </c>
      <c r="AT92" s="119" t="e">
        <f aca="false">
IF(AT91="","",VLOOKUP(AT91,))</f>
        <v>
#VALUE!</v>
      </c>
      <c r="AU92" s="120" t="e">
        <f aca="false">
IF(AU91="","",VLOOKUP(AU91,))</f>
        <v>
#VALUE!</v>
      </c>
      <c r="AV92" s="118" t="e">
        <f aca="false">
IF(AV91="","",VLOOKUP(AV91,))</f>
        <v>
#VALUE!</v>
      </c>
      <c r="AW92" s="119" t="e">
        <f aca="false">
IF(AW91="","",VLOOKUP(AW91,))</f>
        <v>
#VALUE!</v>
      </c>
      <c r="AX92" s="119" t="e">
        <f aca="false">
IF(AX91="","",VLOOKUP(AX91,))</f>
        <v>
#VALUE!</v>
      </c>
      <c r="AY92" s="119" t="e">
        <f aca="false">
IF(AY91="","",VLOOKUP(AY91,))</f>
        <v>
#VALUE!</v>
      </c>
      <c r="AZ92" s="119" t="e">
        <f aca="false">
IF(AZ91="","",VLOOKUP(AZ91,))</f>
        <v>
#VALUE!</v>
      </c>
      <c r="BA92" s="119" t="e">
        <f aca="false">
IF(BA91="","",VLOOKUP(BA91,))</f>
        <v>
#VALUE!</v>
      </c>
      <c r="BB92" s="120" t="e">
        <f aca="false">
IF(BB91="","",VLOOKUP(BB91,))</f>
        <v>
#VALUE!</v>
      </c>
      <c r="BC92" s="118" t="str">
        <f aca="false">
IF(BC91="","",VLOOKUP(BC91,))</f>
        <v>
</v>
      </c>
      <c r="BD92" s="119" t="str">
        <f aca="false">
IF(BD91="","",VLOOKUP(BD91,))</f>
        <v>
</v>
      </c>
      <c r="BE92" s="121" t="str">
        <f aca="false">
IF(BE91="","",VLOOKUP(BE91,))</f>
        <v>
</v>
      </c>
      <c r="BF92" s="122" t="n">
        <f aca="false">
IF($BI$3="計画",SUM(AA92:BB92),IF($BI$3="実績",SUM(AA92:BE92),""))</f>
        <v>
81</v>
      </c>
      <c r="BG92" s="122"/>
      <c r="BH92" s="123" t="n">
        <f aca="false">
IF($BI$3="計画",BF92/4,IF($BI$3="実績",(BF92/($BI$7/7)),""))</f>
        <v>
20.25</v>
      </c>
      <c r="BI92" s="123"/>
      <c r="BJ92" s="158"/>
      <c r="BK92" s="158"/>
      <c r="BL92" s="158"/>
      <c r="BM92" s="158"/>
      <c r="BN92" s="158"/>
    </row>
    <row r="93" customFormat="false" ht="20.25" hidden="false" customHeight="true" outlineLevel="0" collapsed="false">
      <c r="A93" s="0"/>
      <c r="B93" s="124"/>
      <c r="C93" s="140"/>
      <c r="D93" s="170"/>
      <c r="E93" s="170"/>
      <c r="F93" s="170"/>
      <c r="G93" s="125"/>
      <c r="H93" s="125"/>
      <c r="I93" s="126" t="str">
        <f aca="false">
G92</f>
        <v>
介護職員</v>
      </c>
      <c r="J93" s="126"/>
      <c r="K93" s="126" t="str">
        <f aca="false">
M92</f>
        <v>
A</v>
      </c>
      <c r="L93" s="126"/>
      <c r="M93" s="127"/>
      <c r="N93" s="127"/>
      <c r="O93" s="128"/>
      <c r="P93" s="128"/>
      <c r="Q93" s="128"/>
      <c r="R93" s="128"/>
      <c r="S93" s="146"/>
      <c r="T93" s="146"/>
      <c r="U93" s="146"/>
      <c r="V93" s="129" t="s">
        <v>
58</v>
      </c>
      <c r="W93" s="172"/>
      <c r="X93" s="172"/>
      <c r="Y93" s="173"/>
      <c r="Z93" s="174"/>
      <c r="AA93" s="133" t="e">
        <f aca="false">
IF(AA91="","",VLOOKUP(AA91,))</f>
        <v>
#VALUE!</v>
      </c>
      <c r="AB93" s="134" t="e">
        <f aca="false">
IF(AB91="","",VLOOKUP(AB91,))</f>
        <v>
#VALUE!</v>
      </c>
      <c r="AC93" s="134" t="e">
        <f aca="false">
IF(AC91="","",VLOOKUP(AC91,))</f>
        <v>
#VALUE!</v>
      </c>
      <c r="AD93" s="134" t="e">
        <f aca="false">
IF(AD91="","",VLOOKUP(AD91,))</f>
        <v>
#VALUE!</v>
      </c>
      <c r="AE93" s="134" t="e">
        <f aca="false">
IF(AE91="","",VLOOKUP(AE91,))</f>
        <v>
#VALUE!</v>
      </c>
      <c r="AF93" s="134" t="e">
        <f aca="false">
IF(AF91="","",VLOOKUP(AF91,))</f>
        <v>
#VALUE!</v>
      </c>
      <c r="AG93" s="135" t="e">
        <f aca="false">
IF(AG91="","",VLOOKUP(AG91,))</f>
        <v>
#VALUE!</v>
      </c>
      <c r="AH93" s="133" t="e">
        <f aca="false">
IF(AH91="","",VLOOKUP(AH91,))</f>
        <v>
#VALUE!</v>
      </c>
      <c r="AI93" s="134" t="e">
        <f aca="false">
IF(AI91="","",VLOOKUP(AI91,))</f>
        <v>
#VALUE!</v>
      </c>
      <c r="AJ93" s="134" t="e">
        <f aca="false">
IF(AJ91="","",VLOOKUP(AJ91,))</f>
        <v>
#VALUE!</v>
      </c>
      <c r="AK93" s="134" t="e">
        <f aca="false">
IF(AK91="","",VLOOKUP(AK91,))</f>
        <v>
#VALUE!</v>
      </c>
      <c r="AL93" s="134" t="e">
        <f aca="false">
IF(AL91="","",VLOOKUP(AL91,))</f>
        <v>
#VALUE!</v>
      </c>
      <c r="AM93" s="134" t="e">
        <f aca="false">
IF(AM91="","",VLOOKUP(AM91,))</f>
        <v>
#VALUE!</v>
      </c>
      <c r="AN93" s="135" t="e">
        <f aca="false">
IF(AN91="","",VLOOKUP(AN91,))</f>
        <v>
#VALUE!</v>
      </c>
      <c r="AO93" s="133" t="e">
        <f aca="false">
IF(AO91="","",VLOOKUP(AO91,))</f>
        <v>
#VALUE!</v>
      </c>
      <c r="AP93" s="134" t="e">
        <f aca="false">
IF(AP91="","",VLOOKUP(AP91,))</f>
        <v>
#VALUE!</v>
      </c>
      <c r="AQ93" s="134" t="e">
        <f aca="false">
IF(AQ91="","",VLOOKUP(AQ91,))</f>
        <v>
#VALUE!</v>
      </c>
      <c r="AR93" s="134" t="e">
        <f aca="false">
IF(AR91="","",VLOOKUP(AR91,))</f>
        <v>
#VALUE!</v>
      </c>
      <c r="AS93" s="134" t="e">
        <f aca="false">
IF(AS91="","",VLOOKUP(AS91,))</f>
        <v>
#VALUE!</v>
      </c>
      <c r="AT93" s="134" t="e">
        <f aca="false">
IF(AT91="","",VLOOKUP(AT91,))</f>
        <v>
#VALUE!</v>
      </c>
      <c r="AU93" s="135" t="e">
        <f aca="false">
IF(AU91="","",VLOOKUP(AU91,))</f>
        <v>
#VALUE!</v>
      </c>
      <c r="AV93" s="133" t="e">
        <f aca="false">
IF(AV91="","",VLOOKUP(AV91,))</f>
        <v>
#VALUE!</v>
      </c>
      <c r="AW93" s="134" t="e">
        <f aca="false">
IF(AW91="","",VLOOKUP(AW91,))</f>
        <v>
#VALUE!</v>
      </c>
      <c r="AX93" s="134" t="e">
        <f aca="false">
IF(AX91="","",VLOOKUP(AX91,))</f>
        <v>
#VALUE!</v>
      </c>
      <c r="AY93" s="134" t="e">
        <f aca="false">
IF(AY91="","",VLOOKUP(AY91,))</f>
        <v>
#VALUE!</v>
      </c>
      <c r="AZ93" s="134" t="e">
        <f aca="false">
IF(AZ91="","",VLOOKUP(AZ91,))</f>
        <v>
#VALUE!</v>
      </c>
      <c r="BA93" s="134" t="e">
        <f aca="false">
IF(BA91="","",VLOOKUP(BA91,))</f>
        <v>
#VALUE!</v>
      </c>
      <c r="BB93" s="135" t="e">
        <f aca="false">
IF(BB91="","",VLOOKUP(BB91,))</f>
        <v>
#VALUE!</v>
      </c>
      <c r="BC93" s="133" t="str">
        <f aca="false">
IF(BC91="","",VLOOKUP(BC91,))</f>
        <v>
</v>
      </c>
      <c r="BD93" s="134" t="str">
        <f aca="false">
IF(BD91="","",VLOOKUP(BD91,))</f>
        <v>
</v>
      </c>
      <c r="BE93" s="136" t="str">
        <f aca="false">
IF(BE91="","",VLOOKUP(BE91,))</f>
        <v>
</v>
      </c>
      <c r="BF93" s="137" t="n">
        <f aca="false">
IF($BI$3="計画",SUM(AA93:BB93),IF($BI$3="実績",SUM(AA93:BE93),""))</f>
        <v>
79</v>
      </c>
      <c r="BG93" s="137"/>
      <c r="BH93" s="138" t="n">
        <f aca="false">
IF($BI$3="計画",BF93/4,IF($BI$3="実績",(BF93/($BI$7/7)),""))</f>
        <v>
19.75</v>
      </c>
      <c r="BI93" s="138"/>
      <c r="BJ93" s="158"/>
      <c r="BK93" s="158"/>
      <c r="BL93" s="158"/>
      <c r="BM93" s="158"/>
      <c r="BN93" s="158"/>
    </row>
    <row r="94" customFormat="false" ht="20.25" hidden="false" customHeight="true" outlineLevel="0" collapsed="false">
      <c r="A94" s="0"/>
      <c r="B94" s="139"/>
      <c r="C94" s="140"/>
      <c r="D94" s="170" t="s">
        <v>
103</v>
      </c>
      <c r="E94" s="170"/>
      <c r="F94" s="170"/>
      <c r="G94" s="159"/>
      <c r="H94" s="159"/>
      <c r="I94" s="110"/>
      <c r="J94" s="111"/>
      <c r="K94" s="110"/>
      <c r="L94" s="111"/>
      <c r="M94" s="144"/>
      <c r="N94" s="144"/>
      <c r="O94" s="160"/>
      <c r="P94" s="160"/>
      <c r="Q94" s="160"/>
      <c r="R94" s="160"/>
      <c r="S94" s="146" t="s">
        <v>
106</v>
      </c>
      <c r="T94" s="146"/>
      <c r="U94" s="146"/>
      <c r="V94" s="147" t="s">
        <v>
51</v>
      </c>
      <c r="W94" s="161"/>
      <c r="X94" s="161"/>
      <c r="Y94" s="162"/>
      <c r="Z94" s="168"/>
      <c r="AA94" s="151" t="s">
        <v>
81</v>
      </c>
      <c r="AB94" s="153" t="s">
        <v>
53</v>
      </c>
      <c r="AC94" s="152" t="s">
        <v>
81</v>
      </c>
      <c r="AD94" s="153" t="s">
        <v>
53</v>
      </c>
      <c r="AE94" s="152" t="s">
        <v>
82</v>
      </c>
      <c r="AF94" s="153" t="s">
        <v>
53</v>
      </c>
      <c r="AG94" s="154" t="s">
        <v>
80</v>
      </c>
      <c r="AH94" s="169" t="s">
        <v>
53</v>
      </c>
      <c r="AI94" s="152" t="s">
        <v>
82</v>
      </c>
      <c r="AJ94" s="152" t="s">
        <v>
82</v>
      </c>
      <c r="AK94" s="152" t="s">
        <v>
81</v>
      </c>
      <c r="AL94" s="152" t="s">
        <v>
81</v>
      </c>
      <c r="AM94" s="153" t="s">
        <v>
53</v>
      </c>
      <c r="AN94" s="154" t="s">
        <v>
82</v>
      </c>
      <c r="AO94" s="151" t="s">
        <v>
80</v>
      </c>
      <c r="AP94" s="153" t="s">
        <v>
53</v>
      </c>
      <c r="AQ94" s="152" t="s">
        <v>
81</v>
      </c>
      <c r="AR94" s="153" t="s">
        <v>
53</v>
      </c>
      <c r="AS94" s="152" t="s">
        <v>
82</v>
      </c>
      <c r="AT94" s="152" t="s">
        <v>
82</v>
      </c>
      <c r="AU94" s="171" t="s">
        <v>
53</v>
      </c>
      <c r="AV94" s="169" t="s">
        <v>
53</v>
      </c>
      <c r="AW94" s="152" t="s">
        <v>
80</v>
      </c>
      <c r="AX94" s="153" t="s">
        <v>
53</v>
      </c>
      <c r="AY94" s="152" t="s">
        <v>
81</v>
      </c>
      <c r="AZ94" s="152" t="s">
        <v>
82</v>
      </c>
      <c r="BA94" s="152" t="s">
        <v>
82</v>
      </c>
      <c r="BB94" s="171" t="s">
        <v>
53</v>
      </c>
      <c r="BC94" s="151"/>
      <c r="BD94" s="152"/>
      <c r="BE94" s="155"/>
      <c r="BF94" s="156"/>
      <c r="BG94" s="156"/>
      <c r="BH94" s="157"/>
      <c r="BI94" s="157"/>
      <c r="BJ94" s="158"/>
      <c r="BK94" s="158"/>
      <c r="BL94" s="158"/>
      <c r="BM94" s="158"/>
      <c r="BN94" s="158"/>
    </row>
    <row r="95" customFormat="false" ht="20.25" hidden="false" customHeight="true" outlineLevel="0" collapsed="false">
      <c r="A95" s="0"/>
      <c r="B95" s="108" t="n">
        <f aca="false">
B92+1</f>
        <v>
26</v>
      </c>
      <c r="C95" s="140"/>
      <c r="D95" s="170"/>
      <c r="E95" s="170"/>
      <c r="F95" s="170"/>
      <c r="G95" s="109" t="s">
        <v>
83</v>
      </c>
      <c r="H95" s="109"/>
      <c r="I95" s="110"/>
      <c r="J95" s="111"/>
      <c r="K95" s="110"/>
      <c r="L95" s="111"/>
      <c r="M95" s="112" t="s">
        <v>
55</v>
      </c>
      <c r="N95" s="112"/>
      <c r="O95" s="113" t="s">
        <v>
56</v>
      </c>
      <c r="P95" s="113"/>
      <c r="Q95" s="113"/>
      <c r="R95" s="113"/>
      <c r="S95" s="146"/>
      <c r="T95" s="146"/>
      <c r="U95" s="146"/>
      <c r="V95" s="114" t="s">
        <v>
57</v>
      </c>
      <c r="W95" s="115"/>
      <c r="X95" s="115"/>
      <c r="Y95" s="116"/>
      <c r="Z95" s="117"/>
      <c r="AA95" s="118" t="e">
        <f aca="false">
IF(AA94="","",VLOOKUP(AA94,))</f>
        <v>
#VALUE!</v>
      </c>
      <c r="AB95" s="119" t="e">
        <f aca="false">
IF(AB94="","",VLOOKUP(AB94,))</f>
        <v>
#VALUE!</v>
      </c>
      <c r="AC95" s="119" t="e">
        <f aca="false">
IF(AC94="","",VLOOKUP(AC94,))</f>
        <v>
#VALUE!</v>
      </c>
      <c r="AD95" s="119" t="e">
        <f aca="false">
IF(AD94="","",VLOOKUP(AD94,))</f>
        <v>
#VALUE!</v>
      </c>
      <c r="AE95" s="119" t="e">
        <f aca="false">
IF(AE94="","",VLOOKUP(AE94,))</f>
        <v>
#VALUE!</v>
      </c>
      <c r="AF95" s="119" t="e">
        <f aca="false">
IF(AF94="","",VLOOKUP(AF94,))</f>
        <v>
#VALUE!</v>
      </c>
      <c r="AG95" s="120" t="e">
        <f aca="false">
IF(AG94="","",VLOOKUP(AG94,))</f>
        <v>
#VALUE!</v>
      </c>
      <c r="AH95" s="118" t="e">
        <f aca="false">
IF(AH94="","",VLOOKUP(AH94,))</f>
        <v>
#VALUE!</v>
      </c>
      <c r="AI95" s="119" t="e">
        <f aca="false">
IF(AI94="","",VLOOKUP(AI94,))</f>
        <v>
#VALUE!</v>
      </c>
      <c r="AJ95" s="119" t="e">
        <f aca="false">
IF(AJ94="","",VLOOKUP(AJ94,))</f>
        <v>
#VALUE!</v>
      </c>
      <c r="AK95" s="119" t="e">
        <f aca="false">
IF(AK94="","",VLOOKUP(AK94,))</f>
        <v>
#VALUE!</v>
      </c>
      <c r="AL95" s="119" t="e">
        <f aca="false">
IF(AL94="","",VLOOKUP(AL94,))</f>
        <v>
#VALUE!</v>
      </c>
      <c r="AM95" s="119" t="e">
        <f aca="false">
IF(AM94="","",VLOOKUP(AM94,))</f>
        <v>
#VALUE!</v>
      </c>
      <c r="AN95" s="120" t="e">
        <f aca="false">
IF(AN94="","",VLOOKUP(AN94,))</f>
        <v>
#VALUE!</v>
      </c>
      <c r="AO95" s="118" t="e">
        <f aca="false">
IF(AO94="","",VLOOKUP(AO94,))</f>
        <v>
#VALUE!</v>
      </c>
      <c r="AP95" s="119" t="e">
        <f aca="false">
IF(AP94="","",VLOOKUP(AP94,))</f>
        <v>
#VALUE!</v>
      </c>
      <c r="AQ95" s="119" t="e">
        <f aca="false">
IF(AQ94="","",VLOOKUP(AQ94,))</f>
        <v>
#VALUE!</v>
      </c>
      <c r="AR95" s="119" t="e">
        <f aca="false">
IF(AR94="","",VLOOKUP(AR94,))</f>
        <v>
#VALUE!</v>
      </c>
      <c r="AS95" s="119" t="e">
        <f aca="false">
IF(AS94="","",VLOOKUP(AS94,))</f>
        <v>
#VALUE!</v>
      </c>
      <c r="AT95" s="119" t="e">
        <f aca="false">
IF(AT94="","",VLOOKUP(AT94,))</f>
        <v>
#VALUE!</v>
      </c>
      <c r="AU95" s="120" t="e">
        <f aca="false">
IF(AU94="","",VLOOKUP(AU94,))</f>
        <v>
#VALUE!</v>
      </c>
      <c r="AV95" s="118" t="e">
        <f aca="false">
IF(AV94="","",VLOOKUP(AV94,))</f>
        <v>
#VALUE!</v>
      </c>
      <c r="AW95" s="119" t="e">
        <f aca="false">
IF(AW94="","",VLOOKUP(AW94,))</f>
        <v>
#VALUE!</v>
      </c>
      <c r="AX95" s="119" t="e">
        <f aca="false">
IF(AX94="","",VLOOKUP(AX94,))</f>
        <v>
#VALUE!</v>
      </c>
      <c r="AY95" s="119" t="e">
        <f aca="false">
IF(AY94="","",VLOOKUP(AY94,))</f>
        <v>
#VALUE!</v>
      </c>
      <c r="AZ95" s="119" t="e">
        <f aca="false">
IF(AZ94="","",VLOOKUP(AZ94,))</f>
        <v>
#VALUE!</v>
      </c>
      <c r="BA95" s="119" t="e">
        <f aca="false">
IF(BA94="","",VLOOKUP(BA94,))</f>
        <v>
#VALUE!</v>
      </c>
      <c r="BB95" s="120" t="e">
        <f aca="false">
IF(BB94="","",VLOOKUP(BB94,))</f>
        <v>
#VALUE!</v>
      </c>
      <c r="BC95" s="118" t="str">
        <f aca="false">
IF(BC94="","",VLOOKUP(BC94,))</f>
        <v>
</v>
      </c>
      <c r="BD95" s="119" t="str">
        <f aca="false">
IF(BD94="","",VLOOKUP(BD94,))</f>
        <v>
</v>
      </c>
      <c r="BE95" s="121" t="str">
        <f aca="false">
IF(BE94="","",VLOOKUP(BE94,))</f>
        <v>
</v>
      </c>
      <c r="BF95" s="122" t="n">
        <f aca="false">
IF($BI$3="計画",SUM(AA95:BB95),IF($BI$3="実績",SUM(AA95:BE95),""))</f>
        <v>
82</v>
      </c>
      <c r="BG95" s="122"/>
      <c r="BH95" s="123" t="n">
        <f aca="false">
IF($BI$3="計画",BF95/4,IF($BI$3="実績",(BF95/($BI$7/7)),""))</f>
        <v>
20.5</v>
      </c>
      <c r="BI95" s="123"/>
      <c r="BJ95" s="158"/>
      <c r="BK95" s="158"/>
      <c r="BL95" s="158"/>
      <c r="BM95" s="158"/>
      <c r="BN95" s="158"/>
    </row>
    <row r="96" customFormat="false" ht="20.25" hidden="false" customHeight="true" outlineLevel="0" collapsed="false">
      <c r="A96" s="0"/>
      <c r="B96" s="124"/>
      <c r="C96" s="140"/>
      <c r="D96" s="170"/>
      <c r="E96" s="170"/>
      <c r="F96" s="170"/>
      <c r="G96" s="125"/>
      <c r="H96" s="125"/>
      <c r="I96" s="126" t="str">
        <f aca="false">
G95</f>
        <v>
介護職員</v>
      </c>
      <c r="J96" s="126"/>
      <c r="K96" s="126" t="str">
        <f aca="false">
M95</f>
        <v>
A</v>
      </c>
      <c r="L96" s="126"/>
      <c r="M96" s="127"/>
      <c r="N96" s="127"/>
      <c r="O96" s="128"/>
      <c r="P96" s="128"/>
      <c r="Q96" s="128"/>
      <c r="R96" s="128"/>
      <c r="S96" s="146"/>
      <c r="T96" s="146"/>
      <c r="U96" s="146"/>
      <c r="V96" s="129" t="s">
        <v>
58</v>
      </c>
      <c r="W96" s="172"/>
      <c r="X96" s="172"/>
      <c r="Y96" s="173"/>
      <c r="Z96" s="174"/>
      <c r="AA96" s="133" t="e">
        <f aca="false">
IF(AA94="","",VLOOKUP(AA94,))</f>
        <v>
#VALUE!</v>
      </c>
      <c r="AB96" s="134" t="e">
        <f aca="false">
IF(AB94="","",VLOOKUP(AB94,))</f>
        <v>
#VALUE!</v>
      </c>
      <c r="AC96" s="134" t="e">
        <f aca="false">
IF(AC94="","",VLOOKUP(AC94,))</f>
        <v>
#VALUE!</v>
      </c>
      <c r="AD96" s="134" t="e">
        <f aca="false">
IF(AD94="","",VLOOKUP(AD94,))</f>
        <v>
#VALUE!</v>
      </c>
      <c r="AE96" s="134" t="e">
        <f aca="false">
IF(AE94="","",VLOOKUP(AE94,))</f>
        <v>
#VALUE!</v>
      </c>
      <c r="AF96" s="134" t="e">
        <f aca="false">
IF(AF94="","",VLOOKUP(AF94,))</f>
        <v>
#VALUE!</v>
      </c>
      <c r="AG96" s="135" t="e">
        <f aca="false">
IF(AG94="","",VLOOKUP(AG94,))</f>
        <v>
#VALUE!</v>
      </c>
      <c r="AH96" s="133" t="e">
        <f aca="false">
IF(AH94="","",VLOOKUP(AH94,))</f>
        <v>
#VALUE!</v>
      </c>
      <c r="AI96" s="134" t="e">
        <f aca="false">
IF(AI94="","",VLOOKUP(AI94,))</f>
        <v>
#VALUE!</v>
      </c>
      <c r="AJ96" s="134" t="e">
        <f aca="false">
IF(AJ94="","",VLOOKUP(AJ94,))</f>
        <v>
#VALUE!</v>
      </c>
      <c r="AK96" s="134" t="e">
        <f aca="false">
IF(AK94="","",VLOOKUP(AK94,))</f>
        <v>
#VALUE!</v>
      </c>
      <c r="AL96" s="134" t="e">
        <f aca="false">
IF(AL94="","",VLOOKUP(AL94,))</f>
        <v>
#VALUE!</v>
      </c>
      <c r="AM96" s="134" t="e">
        <f aca="false">
IF(AM94="","",VLOOKUP(AM94,))</f>
        <v>
#VALUE!</v>
      </c>
      <c r="AN96" s="135" t="e">
        <f aca="false">
IF(AN94="","",VLOOKUP(AN94,))</f>
        <v>
#VALUE!</v>
      </c>
      <c r="AO96" s="133" t="e">
        <f aca="false">
IF(AO94="","",VLOOKUP(AO94,))</f>
        <v>
#VALUE!</v>
      </c>
      <c r="AP96" s="134" t="e">
        <f aca="false">
IF(AP94="","",VLOOKUP(AP94,))</f>
        <v>
#VALUE!</v>
      </c>
      <c r="AQ96" s="134" t="e">
        <f aca="false">
IF(AQ94="","",VLOOKUP(AQ94,))</f>
        <v>
#VALUE!</v>
      </c>
      <c r="AR96" s="134" t="e">
        <f aca="false">
IF(AR94="","",VLOOKUP(AR94,))</f>
        <v>
#VALUE!</v>
      </c>
      <c r="AS96" s="134" t="e">
        <f aca="false">
IF(AS94="","",VLOOKUP(AS94,))</f>
        <v>
#VALUE!</v>
      </c>
      <c r="AT96" s="134" t="e">
        <f aca="false">
IF(AT94="","",VLOOKUP(AT94,))</f>
        <v>
#VALUE!</v>
      </c>
      <c r="AU96" s="135" t="e">
        <f aca="false">
IF(AU94="","",VLOOKUP(AU94,))</f>
        <v>
#VALUE!</v>
      </c>
      <c r="AV96" s="133" t="e">
        <f aca="false">
IF(AV94="","",VLOOKUP(AV94,))</f>
        <v>
#VALUE!</v>
      </c>
      <c r="AW96" s="134" t="e">
        <f aca="false">
IF(AW94="","",VLOOKUP(AW94,))</f>
        <v>
#VALUE!</v>
      </c>
      <c r="AX96" s="134" t="e">
        <f aca="false">
IF(AX94="","",VLOOKUP(AX94,))</f>
        <v>
#VALUE!</v>
      </c>
      <c r="AY96" s="134" t="e">
        <f aca="false">
IF(AY94="","",VLOOKUP(AY94,))</f>
        <v>
#VALUE!</v>
      </c>
      <c r="AZ96" s="134" t="e">
        <f aca="false">
IF(AZ94="","",VLOOKUP(AZ94,))</f>
        <v>
#VALUE!</v>
      </c>
      <c r="BA96" s="134" t="e">
        <f aca="false">
IF(BA94="","",VLOOKUP(BA94,))</f>
        <v>
#VALUE!</v>
      </c>
      <c r="BB96" s="135" t="e">
        <f aca="false">
IF(BB94="","",VLOOKUP(BB94,))</f>
        <v>
#VALUE!</v>
      </c>
      <c r="BC96" s="133" t="str">
        <f aca="false">
IF(BC94="","",VLOOKUP(BC94,))</f>
        <v>
</v>
      </c>
      <c r="BD96" s="134" t="str">
        <f aca="false">
IF(BD94="","",VLOOKUP(BD94,))</f>
        <v>
</v>
      </c>
      <c r="BE96" s="136" t="str">
        <f aca="false">
IF(BE94="","",VLOOKUP(BE94,))</f>
        <v>
</v>
      </c>
      <c r="BF96" s="137" t="n">
        <f aca="false">
IF($BI$3="計画",SUM(AA96:BB96),IF($BI$3="実績",SUM(AA96:BE96),""))</f>
        <v>
78</v>
      </c>
      <c r="BG96" s="137"/>
      <c r="BH96" s="138" t="n">
        <f aca="false">
IF($BI$3="計画",BF96/4,IF($BI$3="実績",(BF96/($BI$7/7)),""))</f>
        <v>
19.5</v>
      </c>
      <c r="BI96" s="138"/>
      <c r="BJ96" s="158"/>
      <c r="BK96" s="158"/>
      <c r="BL96" s="158"/>
      <c r="BM96" s="158"/>
      <c r="BN96" s="158"/>
    </row>
    <row r="97" customFormat="false" ht="20.25" hidden="false" customHeight="true" outlineLevel="0" collapsed="false">
      <c r="A97" s="0"/>
      <c r="B97" s="139"/>
      <c r="C97" s="140"/>
      <c r="D97" s="170" t="s">
        <v>
103</v>
      </c>
      <c r="E97" s="170"/>
      <c r="F97" s="170"/>
      <c r="G97" s="159"/>
      <c r="H97" s="159"/>
      <c r="I97" s="110"/>
      <c r="J97" s="111"/>
      <c r="K97" s="110"/>
      <c r="L97" s="111"/>
      <c r="M97" s="144"/>
      <c r="N97" s="144"/>
      <c r="O97" s="160"/>
      <c r="P97" s="160"/>
      <c r="Q97" s="160"/>
      <c r="R97" s="160"/>
      <c r="S97" s="146" t="s">
        <v>
107</v>
      </c>
      <c r="T97" s="146"/>
      <c r="U97" s="146"/>
      <c r="V97" s="147" t="s">
        <v>
51</v>
      </c>
      <c r="W97" s="161"/>
      <c r="X97" s="161"/>
      <c r="Y97" s="162"/>
      <c r="Z97" s="168"/>
      <c r="AA97" s="169" t="s">
        <v>
53</v>
      </c>
      <c r="AB97" s="152" t="s">
        <v>
82</v>
      </c>
      <c r="AC97" s="152" t="s">
        <v>
82</v>
      </c>
      <c r="AD97" s="152" t="s">
        <v>
81</v>
      </c>
      <c r="AE97" s="152" t="s">
        <v>
81</v>
      </c>
      <c r="AF97" s="152" t="s">
        <v>
81</v>
      </c>
      <c r="AG97" s="171" t="s">
        <v>
53</v>
      </c>
      <c r="AH97" s="151" t="s">
        <v>
80</v>
      </c>
      <c r="AI97" s="153" t="s">
        <v>
53</v>
      </c>
      <c r="AJ97" s="152" t="s">
        <v>
81</v>
      </c>
      <c r="AK97" s="153" t="s">
        <v>
53</v>
      </c>
      <c r="AL97" s="152" t="s">
        <v>
82</v>
      </c>
      <c r="AM97" s="152" t="s">
        <v>
82</v>
      </c>
      <c r="AN97" s="171" t="s">
        <v>
53</v>
      </c>
      <c r="AO97" s="169" t="s">
        <v>
53</v>
      </c>
      <c r="AP97" s="152" t="s">
        <v>
80</v>
      </c>
      <c r="AQ97" s="153" t="s">
        <v>
53</v>
      </c>
      <c r="AR97" s="152" t="s">
        <v>
81</v>
      </c>
      <c r="AS97" s="153" t="s">
        <v>
53</v>
      </c>
      <c r="AT97" s="152" t="s">
        <v>
82</v>
      </c>
      <c r="AU97" s="154" t="s">
        <v>
82</v>
      </c>
      <c r="AV97" s="151" t="s">
        <v>
82</v>
      </c>
      <c r="AW97" s="153" t="s">
        <v>
53</v>
      </c>
      <c r="AX97" s="152" t="s">
        <v>
80</v>
      </c>
      <c r="AY97" s="153" t="s">
        <v>
53</v>
      </c>
      <c r="AZ97" s="152" t="s">
        <v>
81</v>
      </c>
      <c r="BA97" s="153" t="s">
        <v>
53</v>
      </c>
      <c r="BB97" s="154" t="s">
        <v>
82</v>
      </c>
      <c r="BC97" s="151"/>
      <c r="BD97" s="152"/>
      <c r="BE97" s="155"/>
      <c r="BF97" s="156"/>
      <c r="BG97" s="156"/>
      <c r="BH97" s="157"/>
      <c r="BI97" s="157"/>
      <c r="BJ97" s="158"/>
      <c r="BK97" s="158"/>
      <c r="BL97" s="158"/>
      <c r="BM97" s="158"/>
      <c r="BN97" s="158"/>
    </row>
    <row r="98" customFormat="false" ht="20.25" hidden="false" customHeight="true" outlineLevel="0" collapsed="false">
      <c r="A98" s="0"/>
      <c r="B98" s="108" t="n">
        <f aca="false">
B95+1</f>
        <v>
27</v>
      </c>
      <c r="C98" s="140"/>
      <c r="D98" s="170"/>
      <c r="E98" s="170"/>
      <c r="F98" s="170"/>
      <c r="G98" s="109" t="s">
        <v>
83</v>
      </c>
      <c r="H98" s="109"/>
      <c r="I98" s="110"/>
      <c r="J98" s="111"/>
      <c r="K98" s="110"/>
      <c r="L98" s="111"/>
      <c r="M98" s="112" t="s">
        <v>
55</v>
      </c>
      <c r="N98" s="112"/>
      <c r="O98" s="113" t="s">
        <v>
56</v>
      </c>
      <c r="P98" s="113"/>
      <c r="Q98" s="113"/>
      <c r="R98" s="113"/>
      <c r="S98" s="146"/>
      <c r="T98" s="146"/>
      <c r="U98" s="146"/>
      <c r="V98" s="114" t="s">
        <v>
57</v>
      </c>
      <c r="W98" s="115"/>
      <c r="X98" s="115"/>
      <c r="Y98" s="116"/>
      <c r="Z98" s="117"/>
      <c r="AA98" s="118" t="e">
        <f aca="false">
IF(AA97="","",VLOOKUP(AA97,))</f>
        <v>
#VALUE!</v>
      </c>
      <c r="AB98" s="119" t="e">
        <f aca="false">
IF(AB97="","",VLOOKUP(AB97,))</f>
        <v>
#VALUE!</v>
      </c>
      <c r="AC98" s="119" t="e">
        <f aca="false">
IF(AC97="","",VLOOKUP(AC97,))</f>
        <v>
#VALUE!</v>
      </c>
      <c r="AD98" s="119" t="e">
        <f aca="false">
IF(AD97="","",VLOOKUP(AD97,))</f>
        <v>
#VALUE!</v>
      </c>
      <c r="AE98" s="119" t="e">
        <f aca="false">
IF(AE97="","",VLOOKUP(AE97,))</f>
        <v>
#VALUE!</v>
      </c>
      <c r="AF98" s="119" t="e">
        <f aca="false">
IF(AF97="","",VLOOKUP(AF97,))</f>
        <v>
#VALUE!</v>
      </c>
      <c r="AG98" s="120" t="e">
        <f aca="false">
IF(AG97="","",VLOOKUP(AG97,))</f>
        <v>
#VALUE!</v>
      </c>
      <c r="AH98" s="118" t="e">
        <f aca="false">
IF(AH97="","",VLOOKUP(AH97,))</f>
        <v>
#VALUE!</v>
      </c>
      <c r="AI98" s="119" t="e">
        <f aca="false">
IF(AI97="","",VLOOKUP(AI97,))</f>
        <v>
#VALUE!</v>
      </c>
      <c r="AJ98" s="119" t="e">
        <f aca="false">
IF(AJ97="","",VLOOKUP(AJ97,))</f>
        <v>
#VALUE!</v>
      </c>
      <c r="AK98" s="119" t="e">
        <f aca="false">
IF(AK97="","",VLOOKUP(AK97,))</f>
        <v>
#VALUE!</v>
      </c>
      <c r="AL98" s="119" t="e">
        <f aca="false">
IF(AL97="","",VLOOKUP(AL97,))</f>
        <v>
#VALUE!</v>
      </c>
      <c r="AM98" s="119" t="e">
        <f aca="false">
IF(AM97="","",VLOOKUP(AM97,))</f>
        <v>
#VALUE!</v>
      </c>
      <c r="AN98" s="120" t="e">
        <f aca="false">
IF(AN97="","",VLOOKUP(AN97,))</f>
        <v>
#VALUE!</v>
      </c>
      <c r="AO98" s="118" t="e">
        <f aca="false">
IF(AO97="","",VLOOKUP(AO97,))</f>
        <v>
#VALUE!</v>
      </c>
      <c r="AP98" s="119" t="e">
        <f aca="false">
IF(AP97="","",VLOOKUP(AP97,))</f>
        <v>
#VALUE!</v>
      </c>
      <c r="AQ98" s="119" t="e">
        <f aca="false">
IF(AQ97="","",VLOOKUP(AQ97,))</f>
        <v>
#VALUE!</v>
      </c>
      <c r="AR98" s="119" t="e">
        <f aca="false">
IF(AR97="","",VLOOKUP(AR97,))</f>
        <v>
#VALUE!</v>
      </c>
      <c r="AS98" s="119" t="e">
        <f aca="false">
IF(AS97="","",VLOOKUP(AS97,))</f>
        <v>
#VALUE!</v>
      </c>
      <c r="AT98" s="119" t="e">
        <f aca="false">
IF(AT97="","",VLOOKUP(AT97,))</f>
        <v>
#VALUE!</v>
      </c>
      <c r="AU98" s="120" t="e">
        <f aca="false">
IF(AU97="","",VLOOKUP(AU97,))</f>
        <v>
#VALUE!</v>
      </c>
      <c r="AV98" s="118" t="e">
        <f aca="false">
IF(AV97="","",VLOOKUP(AV97,))</f>
        <v>
#VALUE!</v>
      </c>
      <c r="AW98" s="119" t="e">
        <f aca="false">
IF(AW97="","",VLOOKUP(AW97,))</f>
        <v>
#VALUE!</v>
      </c>
      <c r="AX98" s="119" t="e">
        <f aca="false">
IF(AX97="","",VLOOKUP(AX97,))</f>
        <v>
#VALUE!</v>
      </c>
      <c r="AY98" s="119" t="e">
        <f aca="false">
IF(AY97="","",VLOOKUP(AY97,))</f>
        <v>
#VALUE!</v>
      </c>
      <c r="AZ98" s="119" t="e">
        <f aca="false">
IF(AZ97="","",VLOOKUP(AZ97,))</f>
        <v>
#VALUE!</v>
      </c>
      <c r="BA98" s="119" t="e">
        <f aca="false">
IF(BA97="","",VLOOKUP(BA97,))</f>
        <v>
#VALUE!</v>
      </c>
      <c r="BB98" s="120" t="e">
        <f aca="false">
IF(BB97="","",VLOOKUP(BB97,))</f>
        <v>
#VALUE!</v>
      </c>
      <c r="BC98" s="118" t="str">
        <f aca="false">
IF(BC97="","",VLOOKUP(BC97,))</f>
        <v>
</v>
      </c>
      <c r="BD98" s="119" t="str">
        <f aca="false">
IF(BD97="","",VLOOKUP(BD97,))</f>
        <v>
</v>
      </c>
      <c r="BE98" s="121" t="str">
        <f aca="false">
IF(BE97="","",VLOOKUP(BE97,))</f>
        <v>
</v>
      </c>
      <c r="BF98" s="122" t="n">
        <f aca="false">
IF($BI$3="計画",SUM(AA98:BB98),IF($BI$3="実績",SUM(AA98:BE98),""))</f>
        <v>
82</v>
      </c>
      <c r="BG98" s="122"/>
      <c r="BH98" s="123" t="n">
        <f aca="false">
IF($BI$3="計画",BF98/4,IF($BI$3="実績",(BF98/($BI$7/7)),""))</f>
        <v>
20.5</v>
      </c>
      <c r="BI98" s="123"/>
      <c r="BJ98" s="158"/>
      <c r="BK98" s="158"/>
      <c r="BL98" s="158"/>
      <c r="BM98" s="158"/>
      <c r="BN98" s="158"/>
    </row>
    <row r="99" customFormat="false" ht="20.25" hidden="false" customHeight="true" outlineLevel="0" collapsed="false">
      <c r="A99" s="0"/>
      <c r="B99" s="124"/>
      <c r="C99" s="140"/>
      <c r="D99" s="170"/>
      <c r="E99" s="170"/>
      <c r="F99" s="170"/>
      <c r="G99" s="125"/>
      <c r="H99" s="125"/>
      <c r="I99" s="126" t="str">
        <f aca="false">
G98</f>
        <v>
介護職員</v>
      </c>
      <c r="J99" s="126"/>
      <c r="K99" s="126" t="str">
        <f aca="false">
M98</f>
        <v>
A</v>
      </c>
      <c r="L99" s="126"/>
      <c r="M99" s="127"/>
      <c r="N99" s="127"/>
      <c r="O99" s="128"/>
      <c r="P99" s="128"/>
      <c r="Q99" s="128"/>
      <c r="R99" s="128"/>
      <c r="S99" s="146"/>
      <c r="T99" s="146"/>
      <c r="U99" s="146"/>
      <c r="V99" s="129" t="s">
        <v>
58</v>
      </c>
      <c r="W99" s="172"/>
      <c r="X99" s="172"/>
      <c r="Y99" s="173"/>
      <c r="Z99" s="174"/>
      <c r="AA99" s="133" t="e">
        <f aca="false">
IF(AA97="","",VLOOKUP(AA97,))</f>
        <v>
#VALUE!</v>
      </c>
      <c r="AB99" s="134" t="e">
        <f aca="false">
IF(AB97="","",VLOOKUP(AB97,))</f>
        <v>
#VALUE!</v>
      </c>
      <c r="AC99" s="134" t="e">
        <f aca="false">
IF(AC97="","",VLOOKUP(AC97,))</f>
        <v>
#VALUE!</v>
      </c>
      <c r="AD99" s="134" t="e">
        <f aca="false">
IF(AD97="","",VLOOKUP(AD97,))</f>
        <v>
#VALUE!</v>
      </c>
      <c r="AE99" s="134" t="e">
        <f aca="false">
IF(AE97="","",VLOOKUP(AE97,))</f>
        <v>
#VALUE!</v>
      </c>
      <c r="AF99" s="134" t="e">
        <f aca="false">
IF(AF97="","",VLOOKUP(AF97,))</f>
        <v>
#VALUE!</v>
      </c>
      <c r="AG99" s="135" t="e">
        <f aca="false">
IF(AG97="","",VLOOKUP(AG97,))</f>
        <v>
#VALUE!</v>
      </c>
      <c r="AH99" s="133" t="e">
        <f aca="false">
IF(AH97="","",VLOOKUP(AH97,))</f>
        <v>
#VALUE!</v>
      </c>
      <c r="AI99" s="134" t="e">
        <f aca="false">
IF(AI97="","",VLOOKUP(AI97,))</f>
        <v>
#VALUE!</v>
      </c>
      <c r="AJ99" s="134" t="e">
        <f aca="false">
IF(AJ97="","",VLOOKUP(AJ97,))</f>
        <v>
#VALUE!</v>
      </c>
      <c r="AK99" s="134" t="e">
        <f aca="false">
IF(AK97="","",VLOOKUP(AK97,))</f>
        <v>
#VALUE!</v>
      </c>
      <c r="AL99" s="134" t="e">
        <f aca="false">
IF(AL97="","",VLOOKUP(AL97,))</f>
        <v>
#VALUE!</v>
      </c>
      <c r="AM99" s="134" t="e">
        <f aca="false">
IF(AM97="","",VLOOKUP(AM97,))</f>
        <v>
#VALUE!</v>
      </c>
      <c r="AN99" s="135" t="e">
        <f aca="false">
IF(AN97="","",VLOOKUP(AN97,))</f>
        <v>
#VALUE!</v>
      </c>
      <c r="AO99" s="133" t="e">
        <f aca="false">
IF(AO97="","",VLOOKUP(AO97,))</f>
        <v>
#VALUE!</v>
      </c>
      <c r="AP99" s="134" t="e">
        <f aca="false">
IF(AP97="","",VLOOKUP(AP97,))</f>
        <v>
#VALUE!</v>
      </c>
      <c r="AQ99" s="134" t="e">
        <f aca="false">
IF(AQ97="","",VLOOKUP(AQ97,))</f>
        <v>
#VALUE!</v>
      </c>
      <c r="AR99" s="134" t="e">
        <f aca="false">
IF(AR97="","",VLOOKUP(AR97,))</f>
        <v>
#VALUE!</v>
      </c>
      <c r="AS99" s="134" t="e">
        <f aca="false">
IF(AS97="","",VLOOKUP(AS97,))</f>
        <v>
#VALUE!</v>
      </c>
      <c r="AT99" s="134" t="e">
        <f aca="false">
IF(AT97="","",VLOOKUP(AT97,))</f>
        <v>
#VALUE!</v>
      </c>
      <c r="AU99" s="135" t="e">
        <f aca="false">
IF(AU97="","",VLOOKUP(AU97,))</f>
        <v>
#VALUE!</v>
      </c>
      <c r="AV99" s="133" t="e">
        <f aca="false">
IF(AV97="","",VLOOKUP(AV97,))</f>
        <v>
#VALUE!</v>
      </c>
      <c r="AW99" s="134" t="e">
        <f aca="false">
IF(AW97="","",VLOOKUP(AW97,))</f>
        <v>
#VALUE!</v>
      </c>
      <c r="AX99" s="134" t="e">
        <f aca="false">
IF(AX97="","",VLOOKUP(AX97,))</f>
        <v>
#VALUE!</v>
      </c>
      <c r="AY99" s="134" t="e">
        <f aca="false">
IF(AY97="","",VLOOKUP(AY97,))</f>
        <v>
#VALUE!</v>
      </c>
      <c r="AZ99" s="134" t="e">
        <f aca="false">
IF(AZ97="","",VLOOKUP(AZ97,))</f>
        <v>
#VALUE!</v>
      </c>
      <c r="BA99" s="134" t="e">
        <f aca="false">
IF(BA97="","",VLOOKUP(BA97,))</f>
        <v>
#VALUE!</v>
      </c>
      <c r="BB99" s="135" t="e">
        <f aca="false">
IF(BB97="","",VLOOKUP(BB97,))</f>
        <v>
#VALUE!</v>
      </c>
      <c r="BC99" s="133" t="str">
        <f aca="false">
IF(BC97="","",VLOOKUP(BC97,))</f>
        <v>
</v>
      </c>
      <c r="BD99" s="134" t="str">
        <f aca="false">
IF(BD97="","",VLOOKUP(BD97,))</f>
        <v>
</v>
      </c>
      <c r="BE99" s="136" t="str">
        <f aca="false">
IF(BE97="","",VLOOKUP(BE97,))</f>
        <v>
</v>
      </c>
      <c r="BF99" s="137" t="n">
        <f aca="false">
IF($BI$3="計画",SUM(AA99:BB99),IF($BI$3="実績",SUM(AA99:BE99),""))</f>
        <v>
78</v>
      </c>
      <c r="BG99" s="137"/>
      <c r="BH99" s="138" t="n">
        <f aca="false">
IF($BI$3="計画",BF99/4,IF($BI$3="実績",(BF99/($BI$7/7)),""))</f>
        <v>
19.5</v>
      </c>
      <c r="BI99" s="138"/>
      <c r="BJ99" s="158"/>
      <c r="BK99" s="158"/>
      <c r="BL99" s="158"/>
      <c r="BM99" s="158"/>
      <c r="BN99" s="158"/>
    </row>
    <row r="100" customFormat="false" ht="20.25" hidden="false" customHeight="true" outlineLevel="0" collapsed="false">
      <c r="A100" s="0"/>
      <c r="B100" s="139"/>
      <c r="C100" s="140"/>
      <c r="D100" s="170" t="s">
        <v>
103</v>
      </c>
      <c r="E100" s="170"/>
      <c r="F100" s="170"/>
      <c r="G100" s="159"/>
      <c r="H100" s="159"/>
      <c r="I100" s="110"/>
      <c r="J100" s="111"/>
      <c r="K100" s="110"/>
      <c r="L100" s="111"/>
      <c r="M100" s="144"/>
      <c r="N100" s="144"/>
      <c r="O100" s="160"/>
      <c r="P100" s="160"/>
      <c r="Q100" s="160"/>
      <c r="R100" s="160"/>
      <c r="S100" s="146" t="s">
        <v>
108</v>
      </c>
      <c r="T100" s="146"/>
      <c r="U100" s="146"/>
      <c r="V100" s="147" t="s">
        <v>
51</v>
      </c>
      <c r="W100" s="161"/>
      <c r="X100" s="161"/>
      <c r="Y100" s="162"/>
      <c r="Z100" s="168"/>
      <c r="AA100" s="151" t="s">
        <v>
82</v>
      </c>
      <c r="AB100" s="153" t="s">
        <v>
53</v>
      </c>
      <c r="AC100" s="153" t="s">
        <v>
53</v>
      </c>
      <c r="AD100" s="152" t="s">
        <v>
82</v>
      </c>
      <c r="AE100" s="153" t="s">
        <v>
53</v>
      </c>
      <c r="AF100" s="152" t="s">
        <v>
82</v>
      </c>
      <c r="AG100" s="154" t="s">
        <v>
82</v>
      </c>
      <c r="AH100" s="169" t="s">
        <v>
53</v>
      </c>
      <c r="AI100" s="152" t="s">
        <v>
82</v>
      </c>
      <c r="AJ100" s="153" t="s">
        <v>
53</v>
      </c>
      <c r="AK100" s="153" t="s">
        <v>
53</v>
      </c>
      <c r="AL100" s="152" t="s">
        <v>
82</v>
      </c>
      <c r="AM100" s="152" t="s">
        <v>
81</v>
      </c>
      <c r="AN100" s="154" t="s">
        <v>
81</v>
      </c>
      <c r="AO100" s="151" t="s">
        <v>
82</v>
      </c>
      <c r="AP100" s="153" t="s">
        <v>
53</v>
      </c>
      <c r="AQ100" s="152" t="s">
        <v>
82</v>
      </c>
      <c r="AR100" s="153" t="s">
        <v>
53</v>
      </c>
      <c r="AS100" s="152" t="s">
        <v>
82</v>
      </c>
      <c r="AT100" s="153" t="s">
        <v>
53</v>
      </c>
      <c r="AU100" s="154" t="s">
        <v>
81</v>
      </c>
      <c r="AV100" s="151" t="s">
        <v>
81</v>
      </c>
      <c r="AW100" s="152" t="s">
        <v>
82</v>
      </c>
      <c r="AX100" s="153" t="s">
        <v>
53</v>
      </c>
      <c r="AY100" s="152" t="s">
        <v>
82</v>
      </c>
      <c r="AZ100" s="153" t="s">
        <v>
53</v>
      </c>
      <c r="BA100" s="152" t="s">
        <v>
81</v>
      </c>
      <c r="BB100" s="171" t="s">
        <v>
53</v>
      </c>
      <c r="BC100" s="151"/>
      <c r="BD100" s="152"/>
      <c r="BE100" s="155"/>
      <c r="BF100" s="156"/>
      <c r="BG100" s="156"/>
      <c r="BH100" s="157"/>
      <c r="BI100" s="157"/>
      <c r="BJ100" s="158"/>
      <c r="BK100" s="158"/>
      <c r="BL100" s="158"/>
      <c r="BM100" s="158"/>
      <c r="BN100" s="158"/>
    </row>
    <row r="101" customFormat="false" ht="20.25" hidden="false" customHeight="true" outlineLevel="0" collapsed="false">
      <c r="A101" s="0"/>
      <c r="B101" s="108" t="n">
        <f aca="false">
B98+1</f>
        <v>
28</v>
      </c>
      <c r="C101" s="140"/>
      <c r="D101" s="170"/>
      <c r="E101" s="170"/>
      <c r="F101" s="170"/>
      <c r="G101" s="109" t="s">
        <v>
83</v>
      </c>
      <c r="H101" s="109"/>
      <c r="I101" s="110"/>
      <c r="J101" s="111"/>
      <c r="K101" s="110"/>
      <c r="L101" s="111"/>
      <c r="M101" s="112" t="s">
        <v>
89</v>
      </c>
      <c r="N101" s="112"/>
      <c r="O101" s="113" t="s">
        <v>
56</v>
      </c>
      <c r="P101" s="113"/>
      <c r="Q101" s="113"/>
      <c r="R101" s="113"/>
      <c r="S101" s="146"/>
      <c r="T101" s="146"/>
      <c r="U101" s="146"/>
      <c r="V101" s="114" t="s">
        <v>
57</v>
      </c>
      <c r="W101" s="115"/>
      <c r="X101" s="115"/>
      <c r="Y101" s="116"/>
      <c r="Z101" s="117"/>
      <c r="AA101" s="118" t="e">
        <f aca="false">
IF(AA100="","",VLOOKUP(AA100,))</f>
        <v>
#VALUE!</v>
      </c>
      <c r="AB101" s="119" t="e">
        <f aca="false">
IF(AB100="","",VLOOKUP(AB100,))</f>
        <v>
#VALUE!</v>
      </c>
      <c r="AC101" s="119" t="e">
        <f aca="false">
IF(AC100="","",VLOOKUP(AC100,))</f>
        <v>
#VALUE!</v>
      </c>
      <c r="AD101" s="119" t="e">
        <f aca="false">
IF(AD100="","",VLOOKUP(AD100,))</f>
        <v>
#VALUE!</v>
      </c>
      <c r="AE101" s="119" t="e">
        <f aca="false">
IF(AE100="","",VLOOKUP(AE100,))</f>
        <v>
#VALUE!</v>
      </c>
      <c r="AF101" s="119" t="e">
        <f aca="false">
IF(AF100="","",VLOOKUP(AF100,))</f>
        <v>
#VALUE!</v>
      </c>
      <c r="AG101" s="120" t="e">
        <f aca="false">
IF(AG100="","",VLOOKUP(AG100,))</f>
        <v>
#VALUE!</v>
      </c>
      <c r="AH101" s="118" t="e">
        <f aca="false">
IF(AH100="","",VLOOKUP(AH100,))</f>
        <v>
#VALUE!</v>
      </c>
      <c r="AI101" s="119" t="e">
        <f aca="false">
IF(AI100="","",VLOOKUP(AI100,))</f>
        <v>
#VALUE!</v>
      </c>
      <c r="AJ101" s="119" t="e">
        <f aca="false">
IF(AJ100="","",VLOOKUP(AJ100,))</f>
        <v>
#VALUE!</v>
      </c>
      <c r="AK101" s="119" t="e">
        <f aca="false">
IF(AK100="","",VLOOKUP(AK100,))</f>
        <v>
#VALUE!</v>
      </c>
      <c r="AL101" s="119" t="e">
        <f aca="false">
IF(AL100="","",VLOOKUP(AL100,))</f>
        <v>
#VALUE!</v>
      </c>
      <c r="AM101" s="119" t="e">
        <f aca="false">
IF(AM100="","",VLOOKUP(AM100,))</f>
        <v>
#VALUE!</v>
      </c>
      <c r="AN101" s="120" t="e">
        <f aca="false">
IF(AN100="","",VLOOKUP(AN100,))</f>
        <v>
#VALUE!</v>
      </c>
      <c r="AO101" s="118" t="e">
        <f aca="false">
IF(AO100="","",VLOOKUP(AO100,))</f>
        <v>
#VALUE!</v>
      </c>
      <c r="AP101" s="119" t="e">
        <f aca="false">
IF(AP100="","",VLOOKUP(AP100,))</f>
        <v>
#VALUE!</v>
      </c>
      <c r="AQ101" s="119" t="e">
        <f aca="false">
IF(AQ100="","",VLOOKUP(AQ100,))</f>
        <v>
#VALUE!</v>
      </c>
      <c r="AR101" s="119" t="e">
        <f aca="false">
IF(AR100="","",VLOOKUP(AR100,))</f>
        <v>
#VALUE!</v>
      </c>
      <c r="AS101" s="119" t="e">
        <f aca="false">
IF(AS100="","",VLOOKUP(AS100,))</f>
        <v>
#VALUE!</v>
      </c>
      <c r="AT101" s="119" t="e">
        <f aca="false">
IF(AT100="","",VLOOKUP(AT100,))</f>
        <v>
#VALUE!</v>
      </c>
      <c r="AU101" s="120" t="e">
        <f aca="false">
IF(AU100="","",VLOOKUP(AU100,))</f>
        <v>
#VALUE!</v>
      </c>
      <c r="AV101" s="118" t="e">
        <f aca="false">
IF(AV100="","",VLOOKUP(AV100,))</f>
        <v>
#VALUE!</v>
      </c>
      <c r="AW101" s="119" t="e">
        <f aca="false">
IF(AW100="","",VLOOKUP(AW100,))</f>
        <v>
#VALUE!</v>
      </c>
      <c r="AX101" s="119" t="e">
        <f aca="false">
IF(AX100="","",VLOOKUP(AX100,))</f>
        <v>
#VALUE!</v>
      </c>
      <c r="AY101" s="119" t="e">
        <f aca="false">
IF(AY100="","",VLOOKUP(AY100,))</f>
        <v>
#VALUE!</v>
      </c>
      <c r="AZ101" s="119" t="e">
        <f aca="false">
IF(AZ100="","",VLOOKUP(AZ100,))</f>
        <v>
#VALUE!</v>
      </c>
      <c r="BA101" s="119" t="e">
        <f aca="false">
IF(BA100="","",VLOOKUP(BA100,))</f>
        <v>
#VALUE!</v>
      </c>
      <c r="BB101" s="120" t="e">
        <f aca="false">
IF(BB100="","",VLOOKUP(BB100,))</f>
        <v>
#VALUE!</v>
      </c>
      <c r="BC101" s="118" t="str">
        <f aca="false">
IF(BC100="","",VLOOKUP(BC100,))</f>
        <v>
</v>
      </c>
      <c r="BD101" s="119" t="str">
        <f aca="false">
IF(BD100="","",VLOOKUP(BD100,))</f>
        <v>
</v>
      </c>
      <c r="BE101" s="121" t="str">
        <f aca="false">
IF(BE100="","",VLOOKUP(BE100,))</f>
        <v>
</v>
      </c>
      <c r="BF101" s="122" t="n">
        <f aca="false">
IF($BI$3="計画",SUM(AA101:BB101),IF($BI$3="実績",SUM(AA101:BE101),""))</f>
        <v>
85</v>
      </c>
      <c r="BG101" s="122"/>
      <c r="BH101" s="123" t="n">
        <f aca="false">
IF($BI$3="計画",BF101/4,IF($BI$3="実績",(BF101/($BI$7/7)),""))</f>
        <v>
21.25</v>
      </c>
      <c r="BI101" s="123"/>
      <c r="BJ101" s="158"/>
      <c r="BK101" s="158"/>
      <c r="BL101" s="158"/>
      <c r="BM101" s="158"/>
      <c r="BN101" s="158"/>
    </row>
    <row r="102" customFormat="false" ht="20.25" hidden="false" customHeight="true" outlineLevel="0" collapsed="false">
      <c r="A102" s="0"/>
      <c r="B102" s="124"/>
      <c r="C102" s="140"/>
      <c r="D102" s="170"/>
      <c r="E102" s="170"/>
      <c r="F102" s="170"/>
      <c r="G102" s="125"/>
      <c r="H102" s="125"/>
      <c r="I102" s="126" t="str">
        <f aca="false">
G101</f>
        <v>
介護職員</v>
      </c>
      <c r="J102" s="126"/>
      <c r="K102" s="126" t="str">
        <f aca="false">
M101</f>
        <v>
C</v>
      </c>
      <c r="L102" s="126"/>
      <c r="M102" s="127"/>
      <c r="N102" s="127"/>
      <c r="O102" s="128"/>
      <c r="P102" s="128"/>
      <c r="Q102" s="128"/>
      <c r="R102" s="128"/>
      <c r="S102" s="146"/>
      <c r="T102" s="146"/>
      <c r="U102" s="146"/>
      <c r="V102" s="129" t="s">
        <v>
58</v>
      </c>
      <c r="W102" s="172"/>
      <c r="X102" s="172"/>
      <c r="Y102" s="173"/>
      <c r="Z102" s="174"/>
      <c r="AA102" s="133" t="e">
        <f aca="false">
IF(AA100="","",VLOOKUP(AA100,))</f>
        <v>
#VALUE!</v>
      </c>
      <c r="AB102" s="134" t="e">
        <f aca="false">
IF(AB100="","",VLOOKUP(AB100,))</f>
        <v>
#VALUE!</v>
      </c>
      <c r="AC102" s="134" t="e">
        <f aca="false">
IF(AC100="","",VLOOKUP(AC100,))</f>
        <v>
#VALUE!</v>
      </c>
      <c r="AD102" s="134" t="e">
        <f aca="false">
IF(AD100="","",VLOOKUP(AD100,))</f>
        <v>
#VALUE!</v>
      </c>
      <c r="AE102" s="134" t="e">
        <f aca="false">
IF(AE100="","",VLOOKUP(AE100,))</f>
        <v>
#VALUE!</v>
      </c>
      <c r="AF102" s="134" t="e">
        <f aca="false">
IF(AF100="","",VLOOKUP(AF100,))</f>
        <v>
#VALUE!</v>
      </c>
      <c r="AG102" s="135" t="e">
        <f aca="false">
IF(AG100="","",VLOOKUP(AG100,))</f>
        <v>
#VALUE!</v>
      </c>
      <c r="AH102" s="133" t="e">
        <f aca="false">
IF(AH100="","",VLOOKUP(AH100,))</f>
        <v>
#VALUE!</v>
      </c>
      <c r="AI102" s="134" t="e">
        <f aca="false">
IF(AI100="","",VLOOKUP(AI100,))</f>
        <v>
#VALUE!</v>
      </c>
      <c r="AJ102" s="134" t="e">
        <f aca="false">
IF(AJ100="","",VLOOKUP(AJ100,))</f>
        <v>
#VALUE!</v>
      </c>
      <c r="AK102" s="134" t="e">
        <f aca="false">
IF(AK100="","",VLOOKUP(AK100,))</f>
        <v>
#VALUE!</v>
      </c>
      <c r="AL102" s="134" t="e">
        <f aca="false">
IF(AL100="","",VLOOKUP(AL100,))</f>
        <v>
#VALUE!</v>
      </c>
      <c r="AM102" s="134" t="e">
        <f aca="false">
IF(AM100="","",VLOOKUP(AM100,))</f>
        <v>
#VALUE!</v>
      </c>
      <c r="AN102" s="135" t="e">
        <f aca="false">
IF(AN100="","",VLOOKUP(AN100,))</f>
        <v>
#VALUE!</v>
      </c>
      <c r="AO102" s="133" t="e">
        <f aca="false">
IF(AO100="","",VLOOKUP(AO100,))</f>
        <v>
#VALUE!</v>
      </c>
      <c r="AP102" s="134" t="e">
        <f aca="false">
IF(AP100="","",VLOOKUP(AP100,))</f>
        <v>
#VALUE!</v>
      </c>
      <c r="AQ102" s="134" t="e">
        <f aca="false">
IF(AQ100="","",VLOOKUP(AQ100,))</f>
        <v>
#VALUE!</v>
      </c>
      <c r="AR102" s="134" t="e">
        <f aca="false">
IF(AR100="","",VLOOKUP(AR100,))</f>
        <v>
#VALUE!</v>
      </c>
      <c r="AS102" s="134" t="e">
        <f aca="false">
IF(AS100="","",VLOOKUP(AS100,))</f>
        <v>
#VALUE!</v>
      </c>
      <c r="AT102" s="134" t="e">
        <f aca="false">
IF(AT100="","",VLOOKUP(AT100,))</f>
        <v>
#VALUE!</v>
      </c>
      <c r="AU102" s="135" t="e">
        <f aca="false">
IF(AU100="","",VLOOKUP(AU100,))</f>
        <v>
#VALUE!</v>
      </c>
      <c r="AV102" s="133" t="e">
        <f aca="false">
IF(AV100="","",VLOOKUP(AV100,))</f>
        <v>
#VALUE!</v>
      </c>
      <c r="AW102" s="134" t="e">
        <f aca="false">
IF(AW100="","",VLOOKUP(AW100,))</f>
        <v>
#VALUE!</v>
      </c>
      <c r="AX102" s="134" t="e">
        <f aca="false">
IF(AX100="","",VLOOKUP(AX100,))</f>
        <v>
#VALUE!</v>
      </c>
      <c r="AY102" s="134" t="e">
        <f aca="false">
IF(AY100="","",VLOOKUP(AY100,))</f>
        <v>
#VALUE!</v>
      </c>
      <c r="AZ102" s="134" t="e">
        <f aca="false">
IF(AZ100="","",VLOOKUP(AZ100,))</f>
        <v>
#VALUE!</v>
      </c>
      <c r="BA102" s="134" t="e">
        <f aca="false">
IF(BA100="","",VLOOKUP(BA100,))</f>
        <v>
#VALUE!</v>
      </c>
      <c r="BB102" s="135" t="e">
        <f aca="false">
IF(BB100="","",VLOOKUP(BB100,))</f>
        <v>
#VALUE!</v>
      </c>
      <c r="BC102" s="133" t="str">
        <f aca="false">
IF(BC100="","",VLOOKUP(BC100,))</f>
        <v>
</v>
      </c>
      <c r="BD102" s="134" t="str">
        <f aca="false">
IF(BD100="","",VLOOKUP(BD100,))</f>
        <v>
</v>
      </c>
      <c r="BE102" s="136" t="str">
        <f aca="false">
IF(BE100="","",VLOOKUP(BE100,))</f>
        <v>
</v>
      </c>
      <c r="BF102" s="137" t="n">
        <f aca="false">
IF($BI$3="計画",SUM(AA102:BB102),IF($BI$3="実績",SUM(AA102:BE102),""))</f>
        <v>
43</v>
      </c>
      <c r="BG102" s="137"/>
      <c r="BH102" s="138" t="n">
        <f aca="false">
IF($BI$3="計画",BF102/4,IF($BI$3="実績",(BF102/($BI$7/7)),""))</f>
        <v>
10.75</v>
      </c>
      <c r="BI102" s="138"/>
      <c r="BJ102" s="158"/>
      <c r="BK102" s="158"/>
      <c r="BL102" s="158"/>
      <c r="BM102" s="158"/>
      <c r="BN102" s="158"/>
    </row>
    <row r="103" customFormat="false" ht="20.25" hidden="false" customHeight="true" outlineLevel="0" collapsed="false">
      <c r="A103" s="0"/>
      <c r="B103" s="139"/>
      <c r="C103" s="140"/>
      <c r="D103" s="140"/>
      <c r="E103" s="140"/>
      <c r="F103" s="140"/>
      <c r="G103" s="159"/>
      <c r="H103" s="159"/>
      <c r="I103" s="110"/>
      <c r="J103" s="111"/>
      <c r="K103" s="110"/>
      <c r="L103" s="111"/>
      <c r="M103" s="144"/>
      <c r="N103" s="144"/>
      <c r="O103" s="160"/>
      <c r="P103" s="160"/>
      <c r="Q103" s="160"/>
      <c r="R103" s="160"/>
      <c r="S103" s="146"/>
      <c r="T103" s="146"/>
      <c r="U103" s="146"/>
      <c r="V103" s="147" t="s">
        <v>
51</v>
      </c>
      <c r="W103" s="161"/>
      <c r="X103" s="161"/>
      <c r="Y103" s="162"/>
      <c r="Z103" s="168"/>
      <c r="AA103" s="151"/>
      <c r="AB103" s="152"/>
      <c r="AC103" s="152"/>
      <c r="AD103" s="152"/>
      <c r="AE103" s="152"/>
      <c r="AF103" s="152"/>
      <c r="AG103" s="154"/>
      <c r="AH103" s="151"/>
      <c r="AI103" s="152"/>
      <c r="AJ103" s="152"/>
      <c r="AK103" s="152"/>
      <c r="AL103" s="152"/>
      <c r="AM103" s="152"/>
      <c r="AN103" s="154"/>
      <c r="AO103" s="151"/>
      <c r="AP103" s="152"/>
      <c r="AQ103" s="152"/>
      <c r="AR103" s="152"/>
      <c r="AS103" s="152"/>
      <c r="AT103" s="152"/>
      <c r="AU103" s="154"/>
      <c r="AV103" s="151"/>
      <c r="AW103" s="152"/>
      <c r="AX103" s="152"/>
      <c r="AY103" s="152"/>
      <c r="AZ103" s="152"/>
      <c r="BA103" s="152"/>
      <c r="BB103" s="154"/>
      <c r="BC103" s="151"/>
      <c r="BD103" s="152"/>
      <c r="BE103" s="155"/>
      <c r="BF103" s="156"/>
      <c r="BG103" s="156"/>
      <c r="BH103" s="157"/>
      <c r="BI103" s="157"/>
      <c r="BJ103" s="158"/>
      <c r="BK103" s="158"/>
      <c r="BL103" s="158"/>
      <c r="BM103" s="158"/>
      <c r="BN103" s="158"/>
    </row>
    <row r="104" customFormat="false" ht="20.25" hidden="false" customHeight="true" outlineLevel="0" collapsed="false">
      <c r="A104" s="0"/>
      <c r="B104" s="108" t="n">
        <f aca="false">
B101+1</f>
        <v>
29</v>
      </c>
      <c r="C104" s="140"/>
      <c r="D104" s="140"/>
      <c r="E104" s="140"/>
      <c r="F104" s="140"/>
      <c r="G104" s="109"/>
      <c r="H104" s="109"/>
      <c r="I104" s="110"/>
      <c r="J104" s="111"/>
      <c r="K104" s="110"/>
      <c r="L104" s="111"/>
      <c r="M104" s="112"/>
      <c r="N104" s="112"/>
      <c r="O104" s="113"/>
      <c r="P104" s="113"/>
      <c r="Q104" s="113"/>
      <c r="R104" s="113"/>
      <c r="S104" s="146"/>
      <c r="T104" s="146"/>
      <c r="U104" s="146"/>
      <c r="V104" s="114" t="s">
        <v>
57</v>
      </c>
      <c r="W104" s="115"/>
      <c r="X104" s="115"/>
      <c r="Y104" s="116"/>
      <c r="Z104" s="117"/>
      <c r="AA104" s="118" t="str">
        <f aca="false">
IF(AA103="","",VLOOKUP(AA103,))</f>
        <v>
</v>
      </c>
      <c r="AB104" s="119" t="str">
        <f aca="false">
IF(AB103="","",VLOOKUP(AB103,))</f>
        <v>
</v>
      </c>
      <c r="AC104" s="119" t="str">
        <f aca="false">
IF(AC103="","",VLOOKUP(AC103,))</f>
        <v>
</v>
      </c>
      <c r="AD104" s="119" t="str">
        <f aca="false">
IF(AD103="","",VLOOKUP(AD103,))</f>
        <v>
</v>
      </c>
      <c r="AE104" s="119" t="str">
        <f aca="false">
IF(AE103="","",VLOOKUP(AE103,))</f>
        <v>
</v>
      </c>
      <c r="AF104" s="119" t="str">
        <f aca="false">
IF(AF103="","",VLOOKUP(AF103,))</f>
        <v>
</v>
      </c>
      <c r="AG104" s="120" t="str">
        <f aca="false">
IF(AG103="","",VLOOKUP(AG103,))</f>
        <v>
</v>
      </c>
      <c r="AH104" s="118" t="str">
        <f aca="false">
IF(AH103="","",VLOOKUP(AH103,))</f>
        <v>
</v>
      </c>
      <c r="AI104" s="119" t="str">
        <f aca="false">
IF(AI103="","",VLOOKUP(AI103,))</f>
        <v>
</v>
      </c>
      <c r="AJ104" s="119" t="str">
        <f aca="false">
IF(AJ103="","",VLOOKUP(AJ103,))</f>
        <v>
</v>
      </c>
      <c r="AK104" s="119" t="str">
        <f aca="false">
IF(AK103="","",VLOOKUP(AK103,))</f>
        <v>
</v>
      </c>
      <c r="AL104" s="119" t="str">
        <f aca="false">
IF(AL103="","",VLOOKUP(AL103,))</f>
        <v>
</v>
      </c>
      <c r="AM104" s="119" t="str">
        <f aca="false">
IF(AM103="","",VLOOKUP(AM103,))</f>
        <v>
</v>
      </c>
      <c r="AN104" s="120" t="str">
        <f aca="false">
IF(AN103="","",VLOOKUP(AN103,))</f>
        <v>
</v>
      </c>
      <c r="AO104" s="118" t="str">
        <f aca="false">
IF(AO103="","",VLOOKUP(AO103,))</f>
        <v>
</v>
      </c>
      <c r="AP104" s="119" t="str">
        <f aca="false">
IF(AP103="","",VLOOKUP(AP103,))</f>
        <v>
</v>
      </c>
      <c r="AQ104" s="119" t="str">
        <f aca="false">
IF(AQ103="","",VLOOKUP(AQ103,))</f>
        <v>
</v>
      </c>
      <c r="AR104" s="119" t="str">
        <f aca="false">
IF(AR103="","",VLOOKUP(AR103,))</f>
        <v>
</v>
      </c>
      <c r="AS104" s="119" t="str">
        <f aca="false">
IF(AS103="","",VLOOKUP(AS103,))</f>
        <v>
</v>
      </c>
      <c r="AT104" s="119" t="str">
        <f aca="false">
IF(AT103="","",VLOOKUP(AT103,))</f>
        <v>
</v>
      </c>
      <c r="AU104" s="120" t="str">
        <f aca="false">
IF(AU103="","",VLOOKUP(AU103,))</f>
        <v>
</v>
      </c>
      <c r="AV104" s="118" t="str">
        <f aca="false">
IF(AV103="","",VLOOKUP(AV103,))</f>
        <v>
</v>
      </c>
      <c r="AW104" s="119" t="str">
        <f aca="false">
IF(AW103="","",VLOOKUP(AW103,))</f>
        <v>
</v>
      </c>
      <c r="AX104" s="119" t="str">
        <f aca="false">
IF(AX103="","",VLOOKUP(AX103,))</f>
        <v>
</v>
      </c>
      <c r="AY104" s="119" t="str">
        <f aca="false">
IF(AY103="","",VLOOKUP(AY103,))</f>
        <v>
</v>
      </c>
      <c r="AZ104" s="119" t="str">
        <f aca="false">
IF(AZ103="","",VLOOKUP(AZ103,))</f>
        <v>
</v>
      </c>
      <c r="BA104" s="119" t="str">
        <f aca="false">
IF(BA103="","",VLOOKUP(BA103,))</f>
        <v>
</v>
      </c>
      <c r="BB104" s="120" t="str">
        <f aca="false">
IF(BB103="","",VLOOKUP(BB103,))</f>
        <v>
</v>
      </c>
      <c r="BC104" s="118" t="str">
        <f aca="false">
IF(BC103="","",VLOOKUP(BC103,))</f>
        <v>
</v>
      </c>
      <c r="BD104" s="119" t="str">
        <f aca="false">
IF(BD103="","",VLOOKUP(BD103,))</f>
        <v>
</v>
      </c>
      <c r="BE104" s="121" t="str">
        <f aca="false">
IF(BE103="","",VLOOKUP(BE103,))</f>
        <v>
</v>
      </c>
      <c r="BF104" s="122" t="n">
        <f aca="false">
IF($BI$3="計画",SUM(AA104:BB104),IF($BI$3="実績",SUM(AA104:BE104),""))</f>
        <v>
0</v>
      </c>
      <c r="BG104" s="122"/>
      <c r="BH104" s="123" t="n">
        <f aca="false">
IF($BI$3="計画",BF104/4,IF($BI$3="実績",(BF104/($BI$7/7)),""))</f>
        <v>
0</v>
      </c>
      <c r="BI104" s="123"/>
      <c r="BJ104" s="158"/>
      <c r="BK104" s="158"/>
      <c r="BL104" s="158"/>
      <c r="BM104" s="158"/>
      <c r="BN104" s="158"/>
    </row>
    <row r="105" customFormat="false" ht="20.25" hidden="false" customHeight="true" outlineLevel="0" collapsed="false">
      <c r="A105" s="0"/>
      <c r="B105" s="124"/>
      <c r="C105" s="140"/>
      <c r="D105" s="140"/>
      <c r="E105" s="140"/>
      <c r="F105" s="140"/>
      <c r="G105" s="125"/>
      <c r="H105" s="125"/>
      <c r="I105" s="126" t="n">
        <f aca="false">
G104</f>
        <v>
0</v>
      </c>
      <c r="J105" s="126"/>
      <c r="K105" s="126" t="n">
        <f aca="false">
M104</f>
        <v>
0</v>
      </c>
      <c r="L105" s="126"/>
      <c r="M105" s="127"/>
      <c r="N105" s="127"/>
      <c r="O105" s="128"/>
      <c r="P105" s="128"/>
      <c r="Q105" s="128"/>
      <c r="R105" s="128"/>
      <c r="S105" s="146"/>
      <c r="T105" s="146"/>
      <c r="U105" s="146"/>
      <c r="V105" s="129" t="s">
        <v>
58</v>
      </c>
      <c r="W105" s="172"/>
      <c r="X105" s="172"/>
      <c r="Y105" s="173"/>
      <c r="Z105" s="174"/>
      <c r="AA105" s="133" t="str">
        <f aca="false">
IF(AA103="","",VLOOKUP(AA103,))</f>
        <v>
</v>
      </c>
      <c r="AB105" s="134" t="str">
        <f aca="false">
IF(AB103="","",VLOOKUP(AB103,))</f>
        <v>
</v>
      </c>
      <c r="AC105" s="134" t="str">
        <f aca="false">
IF(AC103="","",VLOOKUP(AC103,))</f>
        <v>
</v>
      </c>
      <c r="AD105" s="134" t="str">
        <f aca="false">
IF(AD103="","",VLOOKUP(AD103,))</f>
        <v>
</v>
      </c>
      <c r="AE105" s="134" t="str">
        <f aca="false">
IF(AE103="","",VLOOKUP(AE103,))</f>
        <v>
</v>
      </c>
      <c r="AF105" s="134" t="str">
        <f aca="false">
IF(AF103="","",VLOOKUP(AF103,))</f>
        <v>
</v>
      </c>
      <c r="AG105" s="135" t="str">
        <f aca="false">
IF(AG103="","",VLOOKUP(AG103,))</f>
        <v>
</v>
      </c>
      <c r="AH105" s="133" t="str">
        <f aca="false">
IF(AH103="","",VLOOKUP(AH103,))</f>
        <v>
</v>
      </c>
      <c r="AI105" s="134" t="str">
        <f aca="false">
IF(AI103="","",VLOOKUP(AI103,))</f>
        <v>
</v>
      </c>
      <c r="AJ105" s="134" t="str">
        <f aca="false">
IF(AJ103="","",VLOOKUP(AJ103,))</f>
        <v>
</v>
      </c>
      <c r="AK105" s="134" t="str">
        <f aca="false">
IF(AK103="","",VLOOKUP(AK103,))</f>
        <v>
</v>
      </c>
      <c r="AL105" s="134" t="str">
        <f aca="false">
IF(AL103="","",VLOOKUP(AL103,))</f>
        <v>
</v>
      </c>
      <c r="AM105" s="134" t="str">
        <f aca="false">
IF(AM103="","",VLOOKUP(AM103,))</f>
        <v>
</v>
      </c>
      <c r="AN105" s="135" t="str">
        <f aca="false">
IF(AN103="","",VLOOKUP(AN103,))</f>
        <v>
</v>
      </c>
      <c r="AO105" s="133" t="str">
        <f aca="false">
IF(AO103="","",VLOOKUP(AO103,))</f>
        <v>
</v>
      </c>
      <c r="AP105" s="134" t="str">
        <f aca="false">
IF(AP103="","",VLOOKUP(AP103,))</f>
        <v>
</v>
      </c>
      <c r="AQ105" s="134" t="str">
        <f aca="false">
IF(AQ103="","",VLOOKUP(AQ103,))</f>
        <v>
</v>
      </c>
      <c r="AR105" s="134" t="str">
        <f aca="false">
IF(AR103="","",VLOOKUP(AR103,))</f>
        <v>
</v>
      </c>
      <c r="AS105" s="134" t="str">
        <f aca="false">
IF(AS103="","",VLOOKUP(AS103,))</f>
        <v>
</v>
      </c>
      <c r="AT105" s="134" t="str">
        <f aca="false">
IF(AT103="","",VLOOKUP(AT103,))</f>
        <v>
</v>
      </c>
      <c r="AU105" s="135" t="str">
        <f aca="false">
IF(AU103="","",VLOOKUP(AU103,))</f>
        <v>
</v>
      </c>
      <c r="AV105" s="133" t="str">
        <f aca="false">
IF(AV103="","",VLOOKUP(AV103,))</f>
        <v>
</v>
      </c>
      <c r="AW105" s="134" t="str">
        <f aca="false">
IF(AW103="","",VLOOKUP(AW103,))</f>
        <v>
</v>
      </c>
      <c r="AX105" s="134" t="str">
        <f aca="false">
IF(AX103="","",VLOOKUP(AX103,))</f>
        <v>
</v>
      </c>
      <c r="AY105" s="134" t="str">
        <f aca="false">
IF(AY103="","",VLOOKUP(AY103,))</f>
        <v>
</v>
      </c>
      <c r="AZ105" s="134" t="str">
        <f aca="false">
IF(AZ103="","",VLOOKUP(AZ103,))</f>
        <v>
</v>
      </c>
      <c r="BA105" s="134" t="str">
        <f aca="false">
IF(BA103="","",VLOOKUP(BA103,))</f>
        <v>
</v>
      </c>
      <c r="BB105" s="135" t="str">
        <f aca="false">
IF(BB103="","",VLOOKUP(BB103,))</f>
        <v>
</v>
      </c>
      <c r="BC105" s="133" t="str">
        <f aca="false">
IF(BC103="","",VLOOKUP(BC103,))</f>
        <v>
</v>
      </c>
      <c r="BD105" s="134" t="str">
        <f aca="false">
IF(BD103="","",VLOOKUP(BD103,))</f>
        <v>
</v>
      </c>
      <c r="BE105" s="136" t="str">
        <f aca="false">
IF(BE103="","",VLOOKUP(BE103,))</f>
        <v>
</v>
      </c>
      <c r="BF105" s="137" t="n">
        <f aca="false">
IF($BI$3="計画",SUM(AA105:BB105),IF($BI$3="実績",SUM(AA105:BE105),""))</f>
        <v>
0</v>
      </c>
      <c r="BG105" s="137"/>
      <c r="BH105" s="138" t="n">
        <f aca="false">
IF($BI$3="計画",BF105/4,IF($BI$3="実績",(BF105/($BI$7/7)),""))</f>
        <v>
0</v>
      </c>
      <c r="BI105" s="138"/>
      <c r="BJ105" s="158"/>
      <c r="BK105" s="158"/>
      <c r="BL105" s="158"/>
      <c r="BM105" s="158"/>
      <c r="BN105" s="158"/>
    </row>
    <row r="106" customFormat="false" ht="20.25" hidden="false" customHeight="true" outlineLevel="0" collapsed="false">
      <c r="A106" s="0"/>
      <c r="B106" s="139"/>
      <c r="C106" s="140"/>
      <c r="D106" s="140"/>
      <c r="E106" s="140"/>
      <c r="F106" s="140"/>
      <c r="G106" s="159"/>
      <c r="H106" s="159"/>
      <c r="I106" s="110"/>
      <c r="J106" s="111"/>
      <c r="K106" s="110"/>
      <c r="L106" s="111"/>
      <c r="M106" s="144"/>
      <c r="N106" s="144"/>
      <c r="O106" s="160"/>
      <c r="P106" s="160"/>
      <c r="Q106" s="160"/>
      <c r="R106" s="160"/>
      <c r="S106" s="146"/>
      <c r="T106" s="146"/>
      <c r="U106" s="146"/>
      <c r="V106" s="147" t="s">
        <v>
51</v>
      </c>
      <c r="W106" s="161"/>
      <c r="X106" s="161"/>
      <c r="Y106" s="162"/>
      <c r="Z106" s="168"/>
      <c r="AA106" s="151"/>
      <c r="AB106" s="152"/>
      <c r="AC106" s="152"/>
      <c r="AD106" s="152"/>
      <c r="AE106" s="152"/>
      <c r="AF106" s="152"/>
      <c r="AG106" s="154"/>
      <c r="AH106" s="151"/>
      <c r="AI106" s="152"/>
      <c r="AJ106" s="152"/>
      <c r="AK106" s="152"/>
      <c r="AL106" s="152"/>
      <c r="AM106" s="152"/>
      <c r="AN106" s="154"/>
      <c r="AO106" s="151"/>
      <c r="AP106" s="152"/>
      <c r="AQ106" s="152"/>
      <c r="AR106" s="152"/>
      <c r="AS106" s="152"/>
      <c r="AT106" s="152"/>
      <c r="AU106" s="154"/>
      <c r="AV106" s="151"/>
      <c r="AW106" s="152"/>
      <c r="AX106" s="152"/>
      <c r="AY106" s="152"/>
      <c r="AZ106" s="152"/>
      <c r="BA106" s="152"/>
      <c r="BB106" s="154"/>
      <c r="BC106" s="151"/>
      <c r="BD106" s="152"/>
      <c r="BE106" s="155"/>
      <c r="BF106" s="156"/>
      <c r="BG106" s="156"/>
      <c r="BH106" s="157"/>
      <c r="BI106" s="157"/>
      <c r="BJ106" s="158"/>
      <c r="BK106" s="158"/>
      <c r="BL106" s="158"/>
      <c r="BM106" s="158"/>
      <c r="BN106" s="158"/>
    </row>
    <row r="107" customFormat="false" ht="20.25" hidden="false" customHeight="true" outlineLevel="0" collapsed="false">
      <c r="A107" s="0"/>
      <c r="B107" s="108" t="n">
        <f aca="false">
B104+1</f>
        <v>
30</v>
      </c>
      <c r="C107" s="140"/>
      <c r="D107" s="140"/>
      <c r="E107" s="140"/>
      <c r="F107" s="140"/>
      <c r="G107" s="109"/>
      <c r="H107" s="109"/>
      <c r="I107" s="110"/>
      <c r="J107" s="111"/>
      <c r="K107" s="110"/>
      <c r="L107" s="111"/>
      <c r="M107" s="112"/>
      <c r="N107" s="112"/>
      <c r="O107" s="113"/>
      <c r="P107" s="113"/>
      <c r="Q107" s="113"/>
      <c r="R107" s="113"/>
      <c r="S107" s="146"/>
      <c r="T107" s="146"/>
      <c r="U107" s="146"/>
      <c r="V107" s="114" t="s">
        <v>
57</v>
      </c>
      <c r="W107" s="115"/>
      <c r="X107" s="115"/>
      <c r="Y107" s="116"/>
      <c r="Z107" s="117"/>
      <c r="AA107" s="118" t="str">
        <f aca="false">
IF(AA106="","",VLOOKUP(AA106,))</f>
        <v>
</v>
      </c>
      <c r="AB107" s="119" t="str">
        <f aca="false">
IF(AB106="","",VLOOKUP(AB106,))</f>
        <v>
</v>
      </c>
      <c r="AC107" s="119" t="str">
        <f aca="false">
IF(AC106="","",VLOOKUP(AC106,))</f>
        <v>
</v>
      </c>
      <c r="AD107" s="119" t="str">
        <f aca="false">
IF(AD106="","",VLOOKUP(AD106,))</f>
        <v>
</v>
      </c>
      <c r="AE107" s="119" t="str">
        <f aca="false">
IF(AE106="","",VLOOKUP(AE106,))</f>
        <v>
</v>
      </c>
      <c r="AF107" s="119" t="str">
        <f aca="false">
IF(AF106="","",VLOOKUP(AF106,))</f>
        <v>
</v>
      </c>
      <c r="AG107" s="120" t="str">
        <f aca="false">
IF(AG106="","",VLOOKUP(AG106,))</f>
        <v>
</v>
      </c>
      <c r="AH107" s="118" t="str">
        <f aca="false">
IF(AH106="","",VLOOKUP(AH106,))</f>
        <v>
</v>
      </c>
      <c r="AI107" s="119" t="str">
        <f aca="false">
IF(AI106="","",VLOOKUP(AI106,))</f>
        <v>
</v>
      </c>
      <c r="AJ107" s="119" t="str">
        <f aca="false">
IF(AJ106="","",VLOOKUP(AJ106,))</f>
        <v>
</v>
      </c>
      <c r="AK107" s="119" t="str">
        <f aca="false">
IF(AK106="","",VLOOKUP(AK106,))</f>
        <v>
</v>
      </c>
      <c r="AL107" s="119" t="str">
        <f aca="false">
IF(AL106="","",VLOOKUP(AL106,))</f>
        <v>
</v>
      </c>
      <c r="AM107" s="119" t="str">
        <f aca="false">
IF(AM106="","",VLOOKUP(AM106,))</f>
        <v>
</v>
      </c>
      <c r="AN107" s="120" t="str">
        <f aca="false">
IF(AN106="","",VLOOKUP(AN106,))</f>
        <v>
</v>
      </c>
      <c r="AO107" s="118" t="str">
        <f aca="false">
IF(AO106="","",VLOOKUP(AO106,))</f>
        <v>
</v>
      </c>
      <c r="AP107" s="119" t="str">
        <f aca="false">
IF(AP106="","",VLOOKUP(AP106,))</f>
        <v>
</v>
      </c>
      <c r="AQ107" s="119" t="str">
        <f aca="false">
IF(AQ106="","",VLOOKUP(AQ106,))</f>
        <v>
</v>
      </c>
      <c r="AR107" s="119" t="str">
        <f aca="false">
IF(AR106="","",VLOOKUP(AR106,))</f>
        <v>
</v>
      </c>
      <c r="AS107" s="119" t="str">
        <f aca="false">
IF(AS106="","",VLOOKUP(AS106,))</f>
        <v>
</v>
      </c>
      <c r="AT107" s="119" t="str">
        <f aca="false">
IF(AT106="","",VLOOKUP(AT106,))</f>
        <v>
</v>
      </c>
      <c r="AU107" s="120" t="str">
        <f aca="false">
IF(AU106="","",VLOOKUP(AU106,))</f>
        <v>
</v>
      </c>
      <c r="AV107" s="118" t="str">
        <f aca="false">
IF(AV106="","",VLOOKUP(AV106,))</f>
        <v>
</v>
      </c>
      <c r="AW107" s="119" t="str">
        <f aca="false">
IF(AW106="","",VLOOKUP(AW106,))</f>
        <v>
</v>
      </c>
      <c r="AX107" s="119" t="str">
        <f aca="false">
IF(AX106="","",VLOOKUP(AX106,))</f>
        <v>
</v>
      </c>
      <c r="AY107" s="119" t="str">
        <f aca="false">
IF(AY106="","",VLOOKUP(AY106,))</f>
        <v>
</v>
      </c>
      <c r="AZ107" s="119" t="str">
        <f aca="false">
IF(AZ106="","",VLOOKUP(AZ106,))</f>
        <v>
</v>
      </c>
      <c r="BA107" s="119" t="str">
        <f aca="false">
IF(BA106="","",VLOOKUP(BA106,))</f>
        <v>
</v>
      </c>
      <c r="BB107" s="120" t="str">
        <f aca="false">
IF(BB106="","",VLOOKUP(BB106,))</f>
        <v>
</v>
      </c>
      <c r="BC107" s="118" t="str">
        <f aca="false">
IF(BC106="","",VLOOKUP(BC106,))</f>
        <v>
</v>
      </c>
      <c r="BD107" s="119" t="str">
        <f aca="false">
IF(BD106="","",VLOOKUP(BD106,))</f>
        <v>
</v>
      </c>
      <c r="BE107" s="121" t="str">
        <f aca="false">
IF(BE106="","",VLOOKUP(BE106,))</f>
        <v>
</v>
      </c>
      <c r="BF107" s="122" t="n">
        <f aca="false">
IF($BI$3="計画",SUM(AA107:BB107),IF($BI$3="実績",SUM(AA107:BE107),""))</f>
        <v>
0</v>
      </c>
      <c r="BG107" s="122"/>
      <c r="BH107" s="123" t="n">
        <f aca="false">
IF($BI$3="計画",BF107/4,IF($BI$3="実績",(BF107/($BI$7/7)),""))</f>
        <v>
0</v>
      </c>
      <c r="BI107" s="123"/>
      <c r="BJ107" s="158"/>
      <c r="BK107" s="158"/>
      <c r="BL107" s="158"/>
      <c r="BM107" s="158"/>
      <c r="BN107" s="158"/>
    </row>
    <row r="108" customFormat="false" ht="20.25" hidden="false" customHeight="true" outlineLevel="0" collapsed="false">
      <c r="A108" s="0"/>
      <c r="B108" s="124"/>
      <c r="C108" s="140"/>
      <c r="D108" s="140"/>
      <c r="E108" s="140"/>
      <c r="F108" s="140"/>
      <c r="G108" s="125"/>
      <c r="H108" s="125"/>
      <c r="I108" s="126" t="n">
        <f aca="false">
G107</f>
        <v>
0</v>
      </c>
      <c r="J108" s="126"/>
      <c r="K108" s="126" t="n">
        <f aca="false">
M107</f>
        <v>
0</v>
      </c>
      <c r="L108" s="126"/>
      <c r="M108" s="127"/>
      <c r="N108" s="127"/>
      <c r="O108" s="128"/>
      <c r="P108" s="128"/>
      <c r="Q108" s="128"/>
      <c r="R108" s="128"/>
      <c r="S108" s="146"/>
      <c r="T108" s="146"/>
      <c r="U108" s="146"/>
      <c r="V108" s="129" t="s">
        <v>
58</v>
      </c>
      <c r="W108" s="172"/>
      <c r="X108" s="172"/>
      <c r="Y108" s="173"/>
      <c r="Z108" s="174"/>
      <c r="AA108" s="133" t="str">
        <f aca="false">
IF(AA106="","",VLOOKUP(AA106,))</f>
        <v>
</v>
      </c>
      <c r="AB108" s="134" t="str">
        <f aca="false">
IF(AB106="","",VLOOKUP(AB106,))</f>
        <v>
</v>
      </c>
      <c r="AC108" s="134" t="str">
        <f aca="false">
IF(AC106="","",VLOOKUP(AC106,))</f>
        <v>
</v>
      </c>
      <c r="AD108" s="134" t="str">
        <f aca="false">
IF(AD106="","",VLOOKUP(AD106,))</f>
        <v>
</v>
      </c>
      <c r="AE108" s="134" t="str">
        <f aca="false">
IF(AE106="","",VLOOKUP(AE106,))</f>
        <v>
</v>
      </c>
      <c r="AF108" s="134" t="str">
        <f aca="false">
IF(AF106="","",VLOOKUP(AF106,))</f>
        <v>
</v>
      </c>
      <c r="AG108" s="135" t="str">
        <f aca="false">
IF(AG106="","",VLOOKUP(AG106,))</f>
        <v>
</v>
      </c>
      <c r="AH108" s="133" t="str">
        <f aca="false">
IF(AH106="","",VLOOKUP(AH106,))</f>
        <v>
</v>
      </c>
      <c r="AI108" s="134" t="str">
        <f aca="false">
IF(AI106="","",VLOOKUP(AI106,))</f>
        <v>
</v>
      </c>
      <c r="AJ108" s="134" t="str">
        <f aca="false">
IF(AJ106="","",VLOOKUP(AJ106,))</f>
        <v>
</v>
      </c>
      <c r="AK108" s="134" t="str">
        <f aca="false">
IF(AK106="","",VLOOKUP(AK106,))</f>
        <v>
</v>
      </c>
      <c r="AL108" s="134" t="str">
        <f aca="false">
IF(AL106="","",VLOOKUP(AL106,))</f>
        <v>
</v>
      </c>
      <c r="AM108" s="134" t="str">
        <f aca="false">
IF(AM106="","",VLOOKUP(AM106,))</f>
        <v>
</v>
      </c>
      <c r="AN108" s="135" t="str">
        <f aca="false">
IF(AN106="","",VLOOKUP(AN106,))</f>
        <v>
</v>
      </c>
      <c r="AO108" s="133" t="str">
        <f aca="false">
IF(AO106="","",VLOOKUP(AO106,))</f>
        <v>
</v>
      </c>
      <c r="AP108" s="134" t="str">
        <f aca="false">
IF(AP106="","",VLOOKUP(AP106,))</f>
        <v>
</v>
      </c>
      <c r="AQ108" s="134" t="str">
        <f aca="false">
IF(AQ106="","",VLOOKUP(AQ106,))</f>
        <v>
</v>
      </c>
      <c r="AR108" s="134" t="str">
        <f aca="false">
IF(AR106="","",VLOOKUP(AR106,))</f>
        <v>
</v>
      </c>
      <c r="AS108" s="134" t="str">
        <f aca="false">
IF(AS106="","",VLOOKUP(AS106,))</f>
        <v>
</v>
      </c>
      <c r="AT108" s="134" t="str">
        <f aca="false">
IF(AT106="","",VLOOKUP(AT106,))</f>
        <v>
</v>
      </c>
      <c r="AU108" s="135" t="str">
        <f aca="false">
IF(AU106="","",VLOOKUP(AU106,))</f>
        <v>
</v>
      </c>
      <c r="AV108" s="133" t="str">
        <f aca="false">
IF(AV106="","",VLOOKUP(AV106,))</f>
        <v>
</v>
      </c>
      <c r="AW108" s="134" t="str">
        <f aca="false">
IF(AW106="","",VLOOKUP(AW106,))</f>
        <v>
</v>
      </c>
      <c r="AX108" s="134" t="str">
        <f aca="false">
IF(AX106="","",VLOOKUP(AX106,))</f>
        <v>
</v>
      </c>
      <c r="AY108" s="134" t="str">
        <f aca="false">
IF(AY106="","",VLOOKUP(AY106,))</f>
        <v>
</v>
      </c>
      <c r="AZ108" s="134" t="str">
        <f aca="false">
IF(AZ106="","",VLOOKUP(AZ106,))</f>
        <v>
</v>
      </c>
      <c r="BA108" s="134" t="str">
        <f aca="false">
IF(BA106="","",VLOOKUP(BA106,))</f>
        <v>
</v>
      </c>
      <c r="BB108" s="135" t="str">
        <f aca="false">
IF(BB106="","",VLOOKUP(BB106,))</f>
        <v>
</v>
      </c>
      <c r="BC108" s="133" t="str">
        <f aca="false">
IF(BC106="","",VLOOKUP(BC106,))</f>
        <v>
</v>
      </c>
      <c r="BD108" s="134" t="str">
        <f aca="false">
IF(BD106="","",VLOOKUP(BD106,))</f>
        <v>
</v>
      </c>
      <c r="BE108" s="136" t="str">
        <f aca="false">
IF(BE106="","",VLOOKUP(BE106,))</f>
        <v>
</v>
      </c>
      <c r="BF108" s="137" t="n">
        <f aca="false">
IF($BI$3="計画",SUM(AA108:BB108),IF($BI$3="実績",SUM(AA108:BE108),""))</f>
        <v>
0</v>
      </c>
      <c r="BG108" s="137"/>
      <c r="BH108" s="138" t="n">
        <f aca="false">
IF($BI$3="計画",BF108/4,IF($BI$3="実績",(BF108/($BI$7/7)),""))</f>
        <v>
0</v>
      </c>
      <c r="BI108" s="138"/>
      <c r="BJ108" s="158"/>
      <c r="BK108" s="158"/>
      <c r="BL108" s="158"/>
      <c r="BM108" s="158"/>
      <c r="BN108" s="158"/>
    </row>
    <row r="109" customFormat="false" ht="20.25" hidden="false" customHeight="true" outlineLevel="0" collapsed="false">
      <c r="A109" s="0"/>
      <c r="B109" s="139"/>
      <c r="C109" s="140"/>
      <c r="D109" s="140"/>
      <c r="E109" s="140"/>
      <c r="F109" s="140"/>
      <c r="G109" s="159"/>
      <c r="H109" s="159"/>
      <c r="I109" s="110"/>
      <c r="J109" s="111"/>
      <c r="K109" s="110"/>
      <c r="L109" s="111"/>
      <c r="M109" s="144"/>
      <c r="N109" s="144"/>
      <c r="O109" s="160"/>
      <c r="P109" s="160"/>
      <c r="Q109" s="160"/>
      <c r="R109" s="160"/>
      <c r="S109" s="146"/>
      <c r="T109" s="146"/>
      <c r="U109" s="146"/>
      <c r="V109" s="147" t="s">
        <v>
51</v>
      </c>
      <c r="W109" s="161"/>
      <c r="X109" s="161"/>
      <c r="Y109" s="162"/>
      <c r="Z109" s="168"/>
      <c r="AA109" s="151"/>
      <c r="AB109" s="152"/>
      <c r="AC109" s="152"/>
      <c r="AD109" s="152"/>
      <c r="AE109" s="152"/>
      <c r="AF109" s="152"/>
      <c r="AG109" s="154"/>
      <c r="AH109" s="151"/>
      <c r="AI109" s="152"/>
      <c r="AJ109" s="152"/>
      <c r="AK109" s="152"/>
      <c r="AL109" s="152"/>
      <c r="AM109" s="152"/>
      <c r="AN109" s="154"/>
      <c r="AO109" s="151"/>
      <c r="AP109" s="152"/>
      <c r="AQ109" s="152"/>
      <c r="AR109" s="152"/>
      <c r="AS109" s="152"/>
      <c r="AT109" s="152"/>
      <c r="AU109" s="154"/>
      <c r="AV109" s="151"/>
      <c r="AW109" s="152"/>
      <c r="AX109" s="152"/>
      <c r="AY109" s="152"/>
      <c r="AZ109" s="152"/>
      <c r="BA109" s="152"/>
      <c r="BB109" s="154"/>
      <c r="BC109" s="151"/>
      <c r="BD109" s="152"/>
      <c r="BE109" s="155"/>
      <c r="BF109" s="156"/>
      <c r="BG109" s="156"/>
      <c r="BH109" s="157"/>
      <c r="BI109" s="157"/>
      <c r="BJ109" s="158"/>
      <c r="BK109" s="158"/>
      <c r="BL109" s="158"/>
      <c r="BM109" s="158"/>
      <c r="BN109" s="158"/>
    </row>
    <row r="110" customFormat="false" ht="20.25" hidden="false" customHeight="true" outlineLevel="0" collapsed="false">
      <c r="A110" s="0"/>
      <c r="B110" s="108" t="n">
        <f aca="false">
B107+1</f>
        <v>
31</v>
      </c>
      <c r="C110" s="140"/>
      <c r="D110" s="140"/>
      <c r="E110" s="140"/>
      <c r="F110" s="140"/>
      <c r="G110" s="109"/>
      <c r="H110" s="109"/>
      <c r="I110" s="110"/>
      <c r="J110" s="111"/>
      <c r="K110" s="110"/>
      <c r="L110" s="111"/>
      <c r="M110" s="112"/>
      <c r="N110" s="112"/>
      <c r="O110" s="113"/>
      <c r="P110" s="113"/>
      <c r="Q110" s="113"/>
      <c r="R110" s="113"/>
      <c r="S110" s="146"/>
      <c r="T110" s="146"/>
      <c r="U110" s="146"/>
      <c r="V110" s="114" t="s">
        <v>
57</v>
      </c>
      <c r="W110" s="115"/>
      <c r="X110" s="115"/>
      <c r="Y110" s="116"/>
      <c r="Z110" s="117"/>
      <c r="AA110" s="118" t="str">
        <f aca="false">
IF(AA109="","",VLOOKUP(AA109,))</f>
        <v>
</v>
      </c>
      <c r="AB110" s="119" t="str">
        <f aca="false">
IF(AB109="","",VLOOKUP(AB109,))</f>
        <v>
</v>
      </c>
      <c r="AC110" s="119" t="str">
        <f aca="false">
IF(AC109="","",VLOOKUP(AC109,))</f>
        <v>
</v>
      </c>
      <c r="AD110" s="119" t="str">
        <f aca="false">
IF(AD109="","",VLOOKUP(AD109,))</f>
        <v>
</v>
      </c>
      <c r="AE110" s="119" t="str">
        <f aca="false">
IF(AE109="","",VLOOKUP(AE109,))</f>
        <v>
</v>
      </c>
      <c r="AF110" s="119" t="str">
        <f aca="false">
IF(AF109="","",VLOOKUP(AF109,))</f>
        <v>
</v>
      </c>
      <c r="AG110" s="120" t="str">
        <f aca="false">
IF(AG109="","",VLOOKUP(AG109,))</f>
        <v>
</v>
      </c>
      <c r="AH110" s="118" t="str">
        <f aca="false">
IF(AH109="","",VLOOKUP(AH109,))</f>
        <v>
</v>
      </c>
      <c r="AI110" s="119" t="str">
        <f aca="false">
IF(AI109="","",VLOOKUP(AI109,))</f>
        <v>
</v>
      </c>
      <c r="AJ110" s="119" t="str">
        <f aca="false">
IF(AJ109="","",VLOOKUP(AJ109,))</f>
        <v>
</v>
      </c>
      <c r="AK110" s="119" t="str">
        <f aca="false">
IF(AK109="","",VLOOKUP(AK109,))</f>
        <v>
</v>
      </c>
      <c r="AL110" s="119" t="str">
        <f aca="false">
IF(AL109="","",VLOOKUP(AL109,))</f>
        <v>
</v>
      </c>
      <c r="AM110" s="119" t="str">
        <f aca="false">
IF(AM109="","",VLOOKUP(AM109,))</f>
        <v>
</v>
      </c>
      <c r="AN110" s="120" t="str">
        <f aca="false">
IF(AN109="","",VLOOKUP(AN109,))</f>
        <v>
</v>
      </c>
      <c r="AO110" s="118" t="str">
        <f aca="false">
IF(AO109="","",VLOOKUP(AO109,))</f>
        <v>
</v>
      </c>
      <c r="AP110" s="119" t="str">
        <f aca="false">
IF(AP109="","",VLOOKUP(AP109,))</f>
        <v>
</v>
      </c>
      <c r="AQ110" s="119" t="str">
        <f aca="false">
IF(AQ109="","",VLOOKUP(AQ109,))</f>
        <v>
</v>
      </c>
      <c r="AR110" s="119" t="str">
        <f aca="false">
IF(AR109="","",VLOOKUP(AR109,))</f>
        <v>
</v>
      </c>
      <c r="AS110" s="119" t="str">
        <f aca="false">
IF(AS109="","",VLOOKUP(AS109,))</f>
        <v>
</v>
      </c>
      <c r="AT110" s="119" t="str">
        <f aca="false">
IF(AT109="","",VLOOKUP(AT109,))</f>
        <v>
</v>
      </c>
      <c r="AU110" s="120" t="str">
        <f aca="false">
IF(AU109="","",VLOOKUP(AU109,))</f>
        <v>
</v>
      </c>
      <c r="AV110" s="118" t="str">
        <f aca="false">
IF(AV109="","",VLOOKUP(AV109,))</f>
        <v>
</v>
      </c>
      <c r="AW110" s="119" t="str">
        <f aca="false">
IF(AW109="","",VLOOKUP(AW109,))</f>
        <v>
</v>
      </c>
      <c r="AX110" s="119" t="str">
        <f aca="false">
IF(AX109="","",VLOOKUP(AX109,))</f>
        <v>
</v>
      </c>
      <c r="AY110" s="119" t="str">
        <f aca="false">
IF(AY109="","",VLOOKUP(AY109,))</f>
        <v>
</v>
      </c>
      <c r="AZ110" s="119" t="str">
        <f aca="false">
IF(AZ109="","",VLOOKUP(AZ109,))</f>
        <v>
</v>
      </c>
      <c r="BA110" s="119" t="str">
        <f aca="false">
IF(BA109="","",VLOOKUP(BA109,))</f>
        <v>
</v>
      </c>
      <c r="BB110" s="120" t="str">
        <f aca="false">
IF(BB109="","",VLOOKUP(BB109,))</f>
        <v>
</v>
      </c>
      <c r="BC110" s="118" t="str">
        <f aca="false">
IF(BC109="","",VLOOKUP(BC109,))</f>
        <v>
</v>
      </c>
      <c r="BD110" s="119" t="str">
        <f aca="false">
IF(BD109="","",VLOOKUP(BD109,))</f>
        <v>
</v>
      </c>
      <c r="BE110" s="121" t="str">
        <f aca="false">
IF(BE109="","",VLOOKUP(BE109,))</f>
        <v>
</v>
      </c>
      <c r="BF110" s="122" t="n">
        <f aca="false">
IF($BI$3="計画",SUM(AA110:BB110),IF($BI$3="実績",SUM(AA110:BE110),""))</f>
        <v>
0</v>
      </c>
      <c r="BG110" s="122"/>
      <c r="BH110" s="123" t="n">
        <f aca="false">
IF($BI$3="計画",BF110/4,IF($BI$3="実績",(BF110/($BI$7/7)),""))</f>
        <v>
0</v>
      </c>
      <c r="BI110" s="123"/>
      <c r="BJ110" s="158"/>
      <c r="BK110" s="158"/>
      <c r="BL110" s="158"/>
      <c r="BM110" s="158"/>
      <c r="BN110" s="158"/>
    </row>
    <row r="111" customFormat="false" ht="20.25" hidden="false" customHeight="true" outlineLevel="0" collapsed="false">
      <c r="A111" s="0"/>
      <c r="B111" s="124"/>
      <c r="C111" s="140"/>
      <c r="D111" s="140"/>
      <c r="E111" s="140"/>
      <c r="F111" s="140"/>
      <c r="G111" s="125"/>
      <c r="H111" s="125"/>
      <c r="I111" s="126" t="n">
        <f aca="false">
G110</f>
        <v>
0</v>
      </c>
      <c r="J111" s="126"/>
      <c r="K111" s="126" t="n">
        <f aca="false">
M110</f>
        <v>
0</v>
      </c>
      <c r="L111" s="126"/>
      <c r="M111" s="127"/>
      <c r="N111" s="127"/>
      <c r="O111" s="128"/>
      <c r="P111" s="128"/>
      <c r="Q111" s="128"/>
      <c r="R111" s="128"/>
      <c r="S111" s="146"/>
      <c r="T111" s="146"/>
      <c r="U111" s="146"/>
      <c r="V111" s="129" t="s">
        <v>
58</v>
      </c>
      <c r="W111" s="172"/>
      <c r="X111" s="172"/>
      <c r="Y111" s="173"/>
      <c r="Z111" s="174"/>
      <c r="AA111" s="133" t="str">
        <f aca="false">
IF(AA109="","",VLOOKUP(AA109,))</f>
        <v>
</v>
      </c>
      <c r="AB111" s="134" t="str">
        <f aca="false">
IF(AB109="","",VLOOKUP(AB109,))</f>
        <v>
</v>
      </c>
      <c r="AC111" s="134" t="str">
        <f aca="false">
IF(AC109="","",VLOOKUP(AC109,))</f>
        <v>
</v>
      </c>
      <c r="AD111" s="134" t="str">
        <f aca="false">
IF(AD109="","",VLOOKUP(AD109,))</f>
        <v>
</v>
      </c>
      <c r="AE111" s="134" t="str">
        <f aca="false">
IF(AE109="","",VLOOKUP(AE109,))</f>
        <v>
</v>
      </c>
      <c r="AF111" s="134" t="str">
        <f aca="false">
IF(AF109="","",VLOOKUP(AF109,))</f>
        <v>
</v>
      </c>
      <c r="AG111" s="135" t="str">
        <f aca="false">
IF(AG109="","",VLOOKUP(AG109,))</f>
        <v>
</v>
      </c>
      <c r="AH111" s="133" t="str">
        <f aca="false">
IF(AH109="","",VLOOKUP(AH109,))</f>
        <v>
</v>
      </c>
      <c r="AI111" s="134" t="str">
        <f aca="false">
IF(AI109="","",VLOOKUP(AI109,))</f>
        <v>
</v>
      </c>
      <c r="AJ111" s="134" t="str">
        <f aca="false">
IF(AJ109="","",VLOOKUP(AJ109,))</f>
        <v>
</v>
      </c>
      <c r="AK111" s="134" t="str">
        <f aca="false">
IF(AK109="","",VLOOKUP(AK109,))</f>
        <v>
</v>
      </c>
      <c r="AL111" s="134" t="str">
        <f aca="false">
IF(AL109="","",VLOOKUP(AL109,))</f>
        <v>
</v>
      </c>
      <c r="AM111" s="134" t="str">
        <f aca="false">
IF(AM109="","",VLOOKUP(AM109,))</f>
        <v>
</v>
      </c>
      <c r="AN111" s="135" t="str">
        <f aca="false">
IF(AN109="","",VLOOKUP(AN109,))</f>
        <v>
</v>
      </c>
      <c r="AO111" s="133" t="str">
        <f aca="false">
IF(AO109="","",VLOOKUP(AO109,))</f>
        <v>
</v>
      </c>
      <c r="AP111" s="134" t="str">
        <f aca="false">
IF(AP109="","",VLOOKUP(AP109,))</f>
        <v>
</v>
      </c>
      <c r="AQ111" s="134" t="str">
        <f aca="false">
IF(AQ109="","",VLOOKUP(AQ109,))</f>
        <v>
</v>
      </c>
      <c r="AR111" s="134" t="str">
        <f aca="false">
IF(AR109="","",VLOOKUP(AR109,))</f>
        <v>
</v>
      </c>
      <c r="AS111" s="134" t="str">
        <f aca="false">
IF(AS109="","",VLOOKUP(AS109,))</f>
        <v>
</v>
      </c>
      <c r="AT111" s="134" t="str">
        <f aca="false">
IF(AT109="","",VLOOKUP(AT109,))</f>
        <v>
</v>
      </c>
      <c r="AU111" s="135" t="str">
        <f aca="false">
IF(AU109="","",VLOOKUP(AU109,))</f>
        <v>
</v>
      </c>
      <c r="AV111" s="133" t="str">
        <f aca="false">
IF(AV109="","",VLOOKUP(AV109,))</f>
        <v>
</v>
      </c>
      <c r="AW111" s="134" t="str">
        <f aca="false">
IF(AW109="","",VLOOKUP(AW109,))</f>
        <v>
</v>
      </c>
      <c r="AX111" s="134" t="str">
        <f aca="false">
IF(AX109="","",VLOOKUP(AX109,))</f>
        <v>
</v>
      </c>
      <c r="AY111" s="134" t="str">
        <f aca="false">
IF(AY109="","",VLOOKUP(AY109,))</f>
        <v>
</v>
      </c>
      <c r="AZ111" s="134" t="str">
        <f aca="false">
IF(AZ109="","",VLOOKUP(AZ109,))</f>
        <v>
</v>
      </c>
      <c r="BA111" s="134" t="str">
        <f aca="false">
IF(BA109="","",VLOOKUP(BA109,))</f>
        <v>
</v>
      </c>
      <c r="BB111" s="135" t="str">
        <f aca="false">
IF(BB109="","",VLOOKUP(BB109,))</f>
        <v>
</v>
      </c>
      <c r="BC111" s="133" t="str">
        <f aca="false">
IF(BC109="","",VLOOKUP(BC109,))</f>
        <v>
</v>
      </c>
      <c r="BD111" s="134" t="str">
        <f aca="false">
IF(BD109="","",VLOOKUP(BD109,))</f>
        <v>
</v>
      </c>
      <c r="BE111" s="136" t="str">
        <f aca="false">
IF(BE109="","",VLOOKUP(BE109,))</f>
        <v>
</v>
      </c>
      <c r="BF111" s="137" t="n">
        <f aca="false">
IF($BI$3="計画",SUM(AA111:BB111),IF($BI$3="実績",SUM(AA111:BE111),""))</f>
        <v>
0</v>
      </c>
      <c r="BG111" s="137"/>
      <c r="BH111" s="138" t="n">
        <f aca="false">
IF($BI$3="計画",BF111/4,IF($BI$3="実績",(BF111/($BI$7/7)),""))</f>
        <v>
0</v>
      </c>
      <c r="BI111" s="138"/>
      <c r="BJ111" s="158"/>
      <c r="BK111" s="158"/>
      <c r="BL111" s="158"/>
      <c r="BM111" s="158"/>
      <c r="BN111" s="158"/>
    </row>
    <row r="112" customFormat="false" ht="20.25" hidden="false" customHeight="true" outlineLevel="0" collapsed="false">
      <c r="A112" s="0"/>
      <c r="B112" s="139"/>
      <c r="C112" s="140"/>
      <c r="D112" s="140"/>
      <c r="E112" s="140"/>
      <c r="F112" s="140"/>
      <c r="G112" s="159"/>
      <c r="H112" s="159"/>
      <c r="I112" s="110"/>
      <c r="J112" s="111"/>
      <c r="K112" s="110"/>
      <c r="L112" s="111"/>
      <c r="M112" s="144"/>
      <c r="N112" s="144"/>
      <c r="O112" s="160"/>
      <c r="P112" s="160"/>
      <c r="Q112" s="160"/>
      <c r="R112" s="160"/>
      <c r="S112" s="146"/>
      <c r="T112" s="146"/>
      <c r="U112" s="146"/>
      <c r="V112" s="147" t="s">
        <v>
51</v>
      </c>
      <c r="W112" s="161"/>
      <c r="X112" s="161"/>
      <c r="Y112" s="162"/>
      <c r="Z112" s="168"/>
      <c r="AA112" s="151"/>
      <c r="AB112" s="152"/>
      <c r="AC112" s="152"/>
      <c r="AD112" s="152"/>
      <c r="AE112" s="152"/>
      <c r="AF112" s="152"/>
      <c r="AG112" s="154"/>
      <c r="AH112" s="151"/>
      <c r="AI112" s="152"/>
      <c r="AJ112" s="152"/>
      <c r="AK112" s="152"/>
      <c r="AL112" s="152"/>
      <c r="AM112" s="152"/>
      <c r="AN112" s="154"/>
      <c r="AO112" s="151"/>
      <c r="AP112" s="152"/>
      <c r="AQ112" s="152"/>
      <c r="AR112" s="152"/>
      <c r="AS112" s="152"/>
      <c r="AT112" s="152"/>
      <c r="AU112" s="154"/>
      <c r="AV112" s="151"/>
      <c r="AW112" s="152"/>
      <c r="AX112" s="152"/>
      <c r="AY112" s="152"/>
      <c r="AZ112" s="152"/>
      <c r="BA112" s="152"/>
      <c r="BB112" s="154"/>
      <c r="BC112" s="151"/>
      <c r="BD112" s="152"/>
      <c r="BE112" s="155"/>
      <c r="BF112" s="156"/>
      <c r="BG112" s="156"/>
      <c r="BH112" s="157"/>
      <c r="BI112" s="157"/>
      <c r="BJ112" s="158"/>
      <c r="BK112" s="158"/>
      <c r="BL112" s="158"/>
      <c r="BM112" s="158"/>
      <c r="BN112" s="158"/>
    </row>
    <row r="113" customFormat="false" ht="20.25" hidden="false" customHeight="true" outlineLevel="0" collapsed="false">
      <c r="A113" s="0"/>
      <c r="B113" s="108" t="n">
        <f aca="false">
B110+1</f>
        <v>
32</v>
      </c>
      <c r="C113" s="140"/>
      <c r="D113" s="140"/>
      <c r="E113" s="140"/>
      <c r="F113" s="140"/>
      <c r="G113" s="109"/>
      <c r="H113" s="109"/>
      <c r="I113" s="110"/>
      <c r="J113" s="111"/>
      <c r="K113" s="110"/>
      <c r="L113" s="111"/>
      <c r="M113" s="112"/>
      <c r="N113" s="112"/>
      <c r="O113" s="113"/>
      <c r="P113" s="113"/>
      <c r="Q113" s="113"/>
      <c r="R113" s="113"/>
      <c r="S113" s="146"/>
      <c r="T113" s="146"/>
      <c r="U113" s="146"/>
      <c r="V113" s="114" t="s">
        <v>
57</v>
      </c>
      <c r="W113" s="115"/>
      <c r="X113" s="115"/>
      <c r="Y113" s="116"/>
      <c r="Z113" s="117"/>
      <c r="AA113" s="118" t="str">
        <f aca="false">
IF(AA112="","",VLOOKUP(AA112,))</f>
        <v>
</v>
      </c>
      <c r="AB113" s="119" t="str">
        <f aca="false">
IF(AB112="","",VLOOKUP(AB112,))</f>
        <v>
</v>
      </c>
      <c r="AC113" s="119" t="str">
        <f aca="false">
IF(AC112="","",VLOOKUP(AC112,))</f>
        <v>
</v>
      </c>
      <c r="AD113" s="119" t="str">
        <f aca="false">
IF(AD112="","",VLOOKUP(AD112,))</f>
        <v>
</v>
      </c>
      <c r="AE113" s="119" t="str">
        <f aca="false">
IF(AE112="","",VLOOKUP(AE112,))</f>
        <v>
</v>
      </c>
      <c r="AF113" s="119" t="str">
        <f aca="false">
IF(AF112="","",VLOOKUP(AF112,))</f>
        <v>
</v>
      </c>
      <c r="AG113" s="120" t="str">
        <f aca="false">
IF(AG112="","",VLOOKUP(AG112,))</f>
        <v>
</v>
      </c>
      <c r="AH113" s="118" t="str">
        <f aca="false">
IF(AH112="","",VLOOKUP(AH112,))</f>
        <v>
</v>
      </c>
      <c r="AI113" s="119" t="str">
        <f aca="false">
IF(AI112="","",VLOOKUP(AI112,))</f>
        <v>
</v>
      </c>
      <c r="AJ113" s="119" t="str">
        <f aca="false">
IF(AJ112="","",VLOOKUP(AJ112,))</f>
        <v>
</v>
      </c>
      <c r="AK113" s="119" t="str">
        <f aca="false">
IF(AK112="","",VLOOKUP(AK112,))</f>
        <v>
</v>
      </c>
      <c r="AL113" s="119" t="str">
        <f aca="false">
IF(AL112="","",VLOOKUP(AL112,))</f>
        <v>
</v>
      </c>
      <c r="AM113" s="119" t="str">
        <f aca="false">
IF(AM112="","",VLOOKUP(AM112,))</f>
        <v>
</v>
      </c>
      <c r="AN113" s="120" t="str">
        <f aca="false">
IF(AN112="","",VLOOKUP(AN112,))</f>
        <v>
</v>
      </c>
      <c r="AO113" s="118" t="str">
        <f aca="false">
IF(AO112="","",VLOOKUP(AO112,))</f>
        <v>
</v>
      </c>
      <c r="AP113" s="119" t="str">
        <f aca="false">
IF(AP112="","",VLOOKUP(AP112,))</f>
        <v>
</v>
      </c>
      <c r="AQ113" s="119" t="str">
        <f aca="false">
IF(AQ112="","",VLOOKUP(AQ112,))</f>
        <v>
</v>
      </c>
      <c r="AR113" s="119" t="str">
        <f aca="false">
IF(AR112="","",VLOOKUP(AR112,))</f>
        <v>
</v>
      </c>
      <c r="AS113" s="119" t="str">
        <f aca="false">
IF(AS112="","",VLOOKUP(AS112,))</f>
        <v>
</v>
      </c>
      <c r="AT113" s="119" t="str">
        <f aca="false">
IF(AT112="","",VLOOKUP(AT112,))</f>
        <v>
</v>
      </c>
      <c r="AU113" s="120" t="str">
        <f aca="false">
IF(AU112="","",VLOOKUP(AU112,))</f>
        <v>
</v>
      </c>
      <c r="AV113" s="118" t="str">
        <f aca="false">
IF(AV112="","",VLOOKUP(AV112,))</f>
        <v>
</v>
      </c>
      <c r="AW113" s="119" t="str">
        <f aca="false">
IF(AW112="","",VLOOKUP(AW112,))</f>
        <v>
</v>
      </c>
      <c r="AX113" s="119" t="str">
        <f aca="false">
IF(AX112="","",VLOOKUP(AX112,))</f>
        <v>
</v>
      </c>
      <c r="AY113" s="119" t="str">
        <f aca="false">
IF(AY112="","",VLOOKUP(AY112,))</f>
        <v>
</v>
      </c>
      <c r="AZ113" s="119" t="str">
        <f aca="false">
IF(AZ112="","",VLOOKUP(AZ112,))</f>
        <v>
</v>
      </c>
      <c r="BA113" s="119" t="str">
        <f aca="false">
IF(BA112="","",VLOOKUP(BA112,))</f>
        <v>
</v>
      </c>
      <c r="BB113" s="120" t="str">
        <f aca="false">
IF(BB112="","",VLOOKUP(BB112,))</f>
        <v>
</v>
      </c>
      <c r="BC113" s="118" t="str">
        <f aca="false">
IF(BC112="","",VLOOKUP(BC112,))</f>
        <v>
</v>
      </c>
      <c r="BD113" s="119" t="str">
        <f aca="false">
IF(BD112="","",VLOOKUP(BD112,))</f>
        <v>
</v>
      </c>
      <c r="BE113" s="121" t="str">
        <f aca="false">
IF(BE112="","",VLOOKUP(BE112,))</f>
        <v>
</v>
      </c>
      <c r="BF113" s="122" t="n">
        <f aca="false">
IF($BI$3="計画",SUM(AA113:BB113),IF($BI$3="実績",SUM(AA113:BE113),""))</f>
        <v>
0</v>
      </c>
      <c r="BG113" s="122"/>
      <c r="BH113" s="123" t="n">
        <f aca="false">
IF($BI$3="計画",BF113/4,IF($BI$3="実績",(BF113/($BI$7/7)),""))</f>
        <v>
0</v>
      </c>
      <c r="BI113" s="123"/>
      <c r="BJ113" s="158"/>
      <c r="BK113" s="158"/>
      <c r="BL113" s="158"/>
      <c r="BM113" s="158"/>
      <c r="BN113" s="158"/>
    </row>
    <row r="114" customFormat="false" ht="20.25" hidden="false" customHeight="true" outlineLevel="0" collapsed="false">
      <c r="A114" s="0"/>
      <c r="B114" s="124"/>
      <c r="C114" s="140"/>
      <c r="D114" s="140"/>
      <c r="E114" s="140"/>
      <c r="F114" s="140"/>
      <c r="G114" s="125"/>
      <c r="H114" s="125"/>
      <c r="I114" s="126" t="n">
        <f aca="false">
G113</f>
        <v>
0</v>
      </c>
      <c r="J114" s="126"/>
      <c r="K114" s="126" t="n">
        <f aca="false">
M113</f>
        <v>
0</v>
      </c>
      <c r="L114" s="126"/>
      <c r="M114" s="127"/>
      <c r="N114" s="127"/>
      <c r="O114" s="128"/>
      <c r="P114" s="128"/>
      <c r="Q114" s="128"/>
      <c r="R114" s="128"/>
      <c r="S114" s="146"/>
      <c r="T114" s="146"/>
      <c r="U114" s="146"/>
      <c r="V114" s="129" t="s">
        <v>
58</v>
      </c>
      <c r="W114" s="172"/>
      <c r="X114" s="172"/>
      <c r="Y114" s="173"/>
      <c r="Z114" s="174"/>
      <c r="AA114" s="133" t="str">
        <f aca="false">
IF(AA112="","",VLOOKUP(AA112,))</f>
        <v>
</v>
      </c>
      <c r="AB114" s="134" t="str">
        <f aca="false">
IF(AB112="","",VLOOKUP(AB112,))</f>
        <v>
</v>
      </c>
      <c r="AC114" s="134" t="str">
        <f aca="false">
IF(AC112="","",VLOOKUP(AC112,))</f>
        <v>
</v>
      </c>
      <c r="AD114" s="134" t="str">
        <f aca="false">
IF(AD112="","",VLOOKUP(AD112,))</f>
        <v>
</v>
      </c>
      <c r="AE114" s="134" t="str">
        <f aca="false">
IF(AE112="","",VLOOKUP(AE112,))</f>
        <v>
</v>
      </c>
      <c r="AF114" s="134" t="str">
        <f aca="false">
IF(AF112="","",VLOOKUP(AF112,))</f>
        <v>
</v>
      </c>
      <c r="AG114" s="135" t="str">
        <f aca="false">
IF(AG112="","",VLOOKUP(AG112,))</f>
        <v>
</v>
      </c>
      <c r="AH114" s="133" t="str">
        <f aca="false">
IF(AH112="","",VLOOKUP(AH112,))</f>
        <v>
</v>
      </c>
      <c r="AI114" s="134" t="str">
        <f aca="false">
IF(AI112="","",VLOOKUP(AI112,))</f>
        <v>
</v>
      </c>
      <c r="AJ114" s="134" t="str">
        <f aca="false">
IF(AJ112="","",VLOOKUP(AJ112,))</f>
        <v>
</v>
      </c>
      <c r="AK114" s="134" t="str">
        <f aca="false">
IF(AK112="","",VLOOKUP(AK112,))</f>
        <v>
</v>
      </c>
      <c r="AL114" s="134" t="str">
        <f aca="false">
IF(AL112="","",VLOOKUP(AL112,))</f>
        <v>
</v>
      </c>
      <c r="AM114" s="134" t="str">
        <f aca="false">
IF(AM112="","",VLOOKUP(AM112,))</f>
        <v>
</v>
      </c>
      <c r="AN114" s="135" t="str">
        <f aca="false">
IF(AN112="","",VLOOKUP(AN112,))</f>
        <v>
</v>
      </c>
      <c r="AO114" s="133" t="str">
        <f aca="false">
IF(AO112="","",VLOOKUP(AO112,))</f>
        <v>
</v>
      </c>
      <c r="AP114" s="134" t="str">
        <f aca="false">
IF(AP112="","",VLOOKUP(AP112,))</f>
        <v>
</v>
      </c>
      <c r="AQ114" s="134" t="str">
        <f aca="false">
IF(AQ112="","",VLOOKUP(AQ112,))</f>
        <v>
</v>
      </c>
      <c r="AR114" s="134" t="str">
        <f aca="false">
IF(AR112="","",VLOOKUP(AR112,))</f>
        <v>
</v>
      </c>
      <c r="AS114" s="134" t="str">
        <f aca="false">
IF(AS112="","",VLOOKUP(AS112,))</f>
        <v>
</v>
      </c>
      <c r="AT114" s="134" t="str">
        <f aca="false">
IF(AT112="","",VLOOKUP(AT112,))</f>
        <v>
</v>
      </c>
      <c r="AU114" s="135" t="str">
        <f aca="false">
IF(AU112="","",VLOOKUP(AU112,))</f>
        <v>
</v>
      </c>
      <c r="AV114" s="133" t="str">
        <f aca="false">
IF(AV112="","",VLOOKUP(AV112,))</f>
        <v>
</v>
      </c>
      <c r="AW114" s="134" t="str">
        <f aca="false">
IF(AW112="","",VLOOKUP(AW112,))</f>
        <v>
</v>
      </c>
      <c r="AX114" s="134" t="str">
        <f aca="false">
IF(AX112="","",VLOOKUP(AX112,))</f>
        <v>
</v>
      </c>
      <c r="AY114" s="134" t="str">
        <f aca="false">
IF(AY112="","",VLOOKUP(AY112,))</f>
        <v>
</v>
      </c>
      <c r="AZ114" s="134" t="str">
        <f aca="false">
IF(AZ112="","",VLOOKUP(AZ112,))</f>
        <v>
</v>
      </c>
      <c r="BA114" s="134" t="str">
        <f aca="false">
IF(BA112="","",VLOOKUP(BA112,))</f>
        <v>
</v>
      </c>
      <c r="BB114" s="135" t="str">
        <f aca="false">
IF(BB112="","",VLOOKUP(BB112,))</f>
        <v>
</v>
      </c>
      <c r="BC114" s="133" t="str">
        <f aca="false">
IF(BC112="","",VLOOKUP(BC112,))</f>
        <v>
</v>
      </c>
      <c r="BD114" s="134" t="str">
        <f aca="false">
IF(BD112="","",VLOOKUP(BD112,))</f>
        <v>
</v>
      </c>
      <c r="BE114" s="136" t="str">
        <f aca="false">
IF(BE112="","",VLOOKUP(BE112,))</f>
        <v>
</v>
      </c>
      <c r="BF114" s="137" t="n">
        <f aca="false">
IF($BI$3="計画",SUM(AA114:BB114),IF($BI$3="実績",SUM(AA114:BE114),""))</f>
        <v>
0</v>
      </c>
      <c r="BG114" s="137"/>
      <c r="BH114" s="138" t="n">
        <f aca="false">
IF($BI$3="計画",BF114/4,IF($BI$3="実績",(BF114/($BI$7/7)),""))</f>
        <v>
0</v>
      </c>
      <c r="BI114" s="138"/>
      <c r="BJ114" s="158"/>
      <c r="BK114" s="158"/>
      <c r="BL114" s="158"/>
      <c r="BM114" s="158"/>
      <c r="BN114" s="158"/>
    </row>
    <row r="115" customFormat="false" ht="20.25" hidden="false" customHeight="true" outlineLevel="0" collapsed="false">
      <c r="A115" s="0"/>
      <c r="B115" s="139"/>
      <c r="C115" s="140"/>
      <c r="D115" s="140"/>
      <c r="E115" s="140"/>
      <c r="F115" s="140"/>
      <c r="G115" s="159"/>
      <c r="H115" s="159"/>
      <c r="I115" s="110"/>
      <c r="J115" s="111"/>
      <c r="K115" s="110"/>
      <c r="L115" s="111"/>
      <c r="M115" s="144"/>
      <c r="N115" s="144"/>
      <c r="O115" s="160"/>
      <c r="P115" s="160"/>
      <c r="Q115" s="160"/>
      <c r="R115" s="160"/>
      <c r="S115" s="146"/>
      <c r="T115" s="146"/>
      <c r="U115" s="146"/>
      <c r="V115" s="147" t="s">
        <v>
51</v>
      </c>
      <c r="W115" s="161"/>
      <c r="X115" s="161"/>
      <c r="Y115" s="162"/>
      <c r="Z115" s="168"/>
      <c r="AA115" s="151"/>
      <c r="AB115" s="152"/>
      <c r="AC115" s="152"/>
      <c r="AD115" s="152"/>
      <c r="AE115" s="152"/>
      <c r="AF115" s="152"/>
      <c r="AG115" s="154"/>
      <c r="AH115" s="151"/>
      <c r="AI115" s="152"/>
      <c r="AJ115" s="152"/>
      <c r="AK115" s="152"/>
      <c r="AL115" s="152"/>
      <c r="AM115" s="152"/>
      <c r="AN115" s="154"/>
      <c r="AO115" s="151"/>
      <c r="AP115" s="152"/>
      <c r="AQ115" s="152"/>
      <c r="AR115" s="152"/>
      <c r="AS115" s="152"/>
      <c r="AT115" s="152"/>
      <c r="AU115" s="154"/>
      <c r="AV115" s="151"/>
      <c r="AW115" s="152"/>
      <c r="AX115" s="152"/>
      <c r="AY115" s="152"/>
      <c r="AZ115" s="152"/>
      <c r="BA115" s="152"/>
      <c r="BB115" s="154"/>
      <c r="BC115" s="151"/>
      <c r="BD115" s="152"/>
      <c r="BE115" s="155"/>
      <c r="BF115" s="156"/>
      <c r="BG115" s="156"/>
      <c r="BH115" s="157"/>
      <c r="BI115" s="157"/>
      <c r="BJ115" s="158"/>
      <c r="BK115" s="158"/>
      <c r="BL115" s="158"/>
      <c r="BM115" s="158"/>
      <c r="BN115" s="158"/>
    </row>
    <row r="116" customFormat="false" ht="20.25" hidden="false" customHeight="true" outlineLevel="0" collapsed="false">
      <c r="A116" s="0"/>
      <c r="B116" s="108" t="n">
        <f aca="false">
B113+1</f>
        <v>
33</v>
      </c>
      <c r="C116" s="140"/>
      <c r="D116" s="140"/>
      <c r="E116" s="140"/>
      <c r="F116" s="140"/>
      <c r="G116" s="109"/>
      <c r="H116" s="109"/>
      <c r="I116" s="110"/>
      <c r="J116" s="111"/>
      <c r="K116" s="110"/>
      <c r="L116" s="111"/>
      <c r="M116" s="112"/>
      <c r="N116" s="112"/>
      <c r="O116" s="113"/>
      <c r="P116" s="113"/>
      <c r="Q116" s="113"/>
      <c r="R116" s="113"/>
      <c r="S116" s="146"/>
      <c r="T116" s="146"/>
      <c r="U116" s="146"/>
      <c r="V116" s="114" t="s">
        <v>
57</v>
      </c>
      <c r="W116" s="115"/>
      <c r="X116" s="115"/>
      <c r="Y116" s="116"/>
      <c r="Z116" s="117"/>
      <c r="AA116" s="118" t="str">
        <f aca="false">
IF(AA115="","",VLOOKUP(AA115,))</f>
        <v>
</v>
      </c>
      <c r="AB116" s="119" t="str">
        <f aca="false">
IF(AB115="","",VLOOKUP(AB115,))</f>
        <v>
</v>
      </c>
      <c r="AC116" s="119" t="str">
        <f aca="false">
IF(AC115="","",VLOOKUP(AC115,))</f>
        <v>
</v>
      </c>
      <c r="AD116" s="119" t="str">
        <f aca="false">
IF(AD115="","",VLOOKUP(AD115,))</f>
        <v>
</v>
      </c>
      <c r="AE116" s="119" t="str">
        <f aca="false">
IF(AE115="","",VLOOKUP(AE115,))</f>
        <v>
</v>
      </c>
      <c r="AF116" s="119" t="str">
        <f aca="false">
IF(AF115="","",VLOOKUP(AF115,))</f>
        <v>
</v>
      </c>
      <c r="AG116" s="120" t="str">
        <f aca="false">
IF(AG115="","",VLOOKUP(AG115,))</f>
        <v>
</v>
      </c>
      <c r="AH116" s="118" t="str">
        <f aca="false">
IF(AH115="","",VLOOKUP(AH115,))</f>
        <v>
</v>
      </c>
      <c r="AI116" s="119" t="str">
        <f aca="false">
IF(AI115="","",VLOOKUP(AI115,))</f>
        <v>
</v>
      </c>
      <c r="AJ116" s="119" t="str">
        <f aca="false">
IF(AJ115="","",VLOOKUP(AJ115,))</f>
        <v>
</v>
      </c>
      <c r="AK116" s="119" t="str">
        <f aca="false">
IF(AK115="","",VLOOKUP(AK115,))</f>
        <v>
</v>
      </c>
      <c r="AL116" s="119" t="str">
        <f aca="false">
IF(AL115="","",VLOOKUP(AL115,))</f>
        <v>
</v>
      </c>
      <c r="AM116" s="119" t="str">
        <f aca="false">
IF(AM115="","",VLOOKUP(AM115,))</f>
        <v>
</v>
      </c>
      <c r="AN116" s="120" t="str">
        <f aca="false">
IF(AN115="","",VLOOKUP(AN115,))</f>
        <v>
</v>
      </c>
      <c r="AO116" s="118" t="str">
        <f aca="false">
IF(AO115="","",VLOOKUP(AO115,))</f>
        <v>
</v>
      </c>
      <c r="AP116" s="119" t="str">
        <f aca="false">
IF(AP115="","",VLOOKUP(AP115,))</f>
        <v>
</v>
      </c>
      <c r="AQ116" s="119" t="str">
        <f aca="false">
IF(AQ115="","",VLOOKUP(AQ115,))</f>
        <v>
</v>
      </c>
      <c r="AR116" s="119" t="str">
        <f aca="false">
IF(AR115="","",VLOOKUP(AR115,))</f>
        <v>
</v>
      </c>
      <c r="AS116" s="119" t="str">
        <f aca="false">
IF(AS115="","",VLOOKUP(AS115,))</f>
        <v>
</v>
      </c>
      <c r="AT116" s="119" t="str">
        <f aca="false">
IF(AT115="","",VLOOKUP(AT115,))</f>
        <v>
</v>
      </c>
      <c r="AU116" s="120" t="str">
        <f aca="false">
IF(AU115="","",VLOOKUP(AU115,))</f>
        <v>
</v>
      </c>
      <c r="AV116" s="118" t="str">
        <f aca="false">
IF(AV115="","",VLOOKUP(AV115,))</f>
        <v>
</v>
      </c>
      <c r="AW116" s="119" t="str">
        <f aca="false">
IF(AW115="","",VLOOKUP(AW115,))</f>
        <v>
</v>
      </c>
      <c r="AX116" s="119" t="str">
        <f aca="false">
IF(AX115="","",VLOOKUP(AX115,))</f>
        <v>
</v>
      </c>
      <c r="AY116" s="119" t="str">
        <f aca="false">
IF(AY115="","",VLOOKUP(AY115,))</f>
        <v>
</v>
      </c>
      <c r="AZ116" s="119" t="str">
        <f aca="false">
IF(AZ115="","",VLOOKUP(AZ115,))</f>
        <v>
</v>
      </c>
      <c r="BA116" s="119" t="str">
        <f aca="false">
IF(BA115="","",VLOOKUP(BA115,))</f>
        <v>
</v>
      </c>
      <c r="BB116" s="120" t="str">
        <f aca="false">
IF(BB115="","",VLOOKUP(BB115,))</f>
        <v>
</v>
      </c>
      <c r="BC116" s="118" t="str">
        <f aca="false">
IF(BC115="","",VLOOKUP(BC115,))</f>
        <v>
</v>
      </c>
      <c r="BD116" s="119" t="str">
        <f aca="false">
IF(BD115="","",VLOOKUP(BD115,))</f>
        <v>
</v>
      </c>
      <c r="BE116" s="121" t="str">
        <f aca="false">
IF(BE115="","",VLOOKUP(BE115,))</f>
        <v>
</v>
      </c>
      <c r="BF116" s="122" t="n">
        <f aca="false">
IF($BI$3="計画",SUM(AA116:BB116),IF($BI$3="実績",SUM(AA116:BE116),""))</f>
        <v>
0</v>
      </c>
      <c r="BG116" s="122"/>
      <c r="BH116" s="123" t="n">
        <f aca="false">
IF($BI$3="計画",BF116/4,IF($BI$3="実績",(BF116/($BI$7/7)),""))</f>
        <v>
0</v>
      </c>
      <c r="BI116" s="123"/>
      <c r="BJ116" s="158"/>
      <c r="BK116" s="158"/>
      <c r="BL116" s="158"/>
      <c r="BM116" s="158"/>
      <c r="BN116" s="158"/>
    </row>
    <row r="117" customFormat="false" ht="20.25" hidden="false" customHeight="true" outlineLevel="0" collapsed="false">
      <c r="A117" s="0"/>
      <c r="B117" s="124"/>
      <c r="C117" s="140"/>
      <c r="D117" s="140"/>
      <c r="E117" s="140"/>
      <c r="F117" s="140"/>
      <c r="G117" s="125"/>
      <c r="H117" s="125"/>
      <c r="I117" s="126" t="n">
        <f aca="false">
G116</f>
        <v>
0</v>
      </c>
      <c r="J117" s="126"/>
      <c r="K117" s="126" t="n">
        <f aca="false">
M116</f>
        <v>
0</v>
      </c>
      <c r="L117" s="126"/>
      <c r="M117" s="127"/>
      <c r="N117" s="127"/>
      <c r="O117" s="128"/>
      <c r="P117" s="128"/>
      <c r="Q117" s="128"/>
      <c r="R117" s="128"/>
      <c r="S117" s="146"/>
      <c r="T117" s="146"/>
      <c r="U117" s="146"/>
      <c r="V117" s="129" t="s">
        <v>
58</v>
      </c>
      <c r="W117" s="172"/>
      <c r="X117" s="172"/>
      <c r="Y117" s="173"/>
      <c r="Z117" s="174"/>
      <c r="AA117" s="133" t="str">
        <f aca="false">
IF(AA115="","",VLOOKUP(AA115,))</f>
        <v>
</v>
      </c>
      <c r="AB117" s="134" t="str">
        <f aca="false">
IF(AB115="","",VLOOKUP(AB115,))</f>
        <v>
</v>
      </c>
      <c r="AC117" s="134" t="str">
        <f aca="false">
IF(AC115="","",VLOOKUP(AC115,))</f>
        <v>
</v>
      </c>
      <c r="AD117" s="134" t="str">
        <f aca="false">
IF(AD115="","",VLOOKUP(AD115,))</f>
        <v>
</v>
      </c>
      <c r="AE117" s="134" t="str">
        <f aca="false">
IF(AE115="","",VLOOKUP(AE115,))</f>
        <v>
</v>
      </c>
      <c r="AF117" s="134" t="str">
        <f aca="false">
IF(AF115="","",VLOOKUP(AF115,))</f>
        <v>
</v>
      </c>
      <c r="AG117" s="135" t="str">
        <f aca="false">
IF(AG115="","",VLOOKUP(AG115,))</f>
        <v>
</v>
      </c>
      <c r="AH117" s="133" t="str">
        <f aca="false">
IF(AH115="","",VLOOKUP(AH115,))</f>
        <v>
</v>
      </c>
      <c r="AI117" s="134" t="str">
        <f aca="false">
IF(AI115="","",VLOOKUP(AI115,))</f>
        <v>
</v>
      </c>
      <c r="AJ117" s="134" t="str">
        <f aca="false">
IF(AJ115="","",VLOOKUP(AJ115,))</f>
        <v>
</v>
      </c>
      <c r="AK117" s="134" t="str">
        <f aca="false">
IF(AK115="","",VLOOKUP(AK115,))</f>
        <v>
</v>
      </c>
      <c r="AL117" s="134" t="str">
        <f aca="false">
IF(AL115="","",VLOOKUP(AL115,))</f>
        <v>
</v>
      </c>
      <c r="AM117" s="134" t="str">
        <f aca="false">
IF(AM115="","",VLOOKUP(AM115,))</f>
        <v>
</v>
      </c>
      <c r="AN117" s="135" t="str">
        <f aca="false">
IF(AN115="","",VLOOKUP(AN115,))</f>
        <v>
</v>
      </c>
      <c r="AO117" s="133" t="str">
        <f aca="false">
IF(AO115="","",VLOOKUP(AO115,))</f>
        <v>
</v>
      </c>
      <c r="AP117" s="134" t="str">
        <f aca="false">
IF(AP115="","",VLOOKUP(AP115,))</f>
        <v>
</v>
      </c>
      <c r="AQ117" s="134" t="str">
        <f aca="false">
IF(AQ115="","",VLOOKUP(AQ115,))</f>
        <v>
</v>
      </c>
      <c r="AR117" s="134" t="str">
        <f aca="false">
IF(AR115="","",VLOOKUP(AR115,))</f>
        <v>
</v>
      </c>
      <c r="AS117" s="134" t="str">
        <f aca="false">
IF(AS115="","",VLOOKUP(AS115,))</f>
        <v>
</v>
      </c>
      <c r="AT117" s="134" t="str">
        <f aca="false">
IF(AT115="","",VLOOKUP(AT115,))</f>
        <v>
</v>
      </c>
      <c r="AU117" s="135" t="str">
        <f aca="false">
IF(AU115="","",VLOOKUP(AU115,))</f>
        <v>
</v>
      </c>
      <c r="AV117" s="133" t="str">
        <f aca="false">
IF(AV115="","",VLOOKUP(AV115,))</f>
        <v>
</v>
      </c>
      <c r="AW117" s="134" t="str">
        <f aca="false">
IF(AW115="","",VLOOKUP(AW115,))</f>
        <v>
</v>
      </c>
      <c r="AX117" s="134" t="str">
        <f aca="false">
IF(AX115="","",VLOOKUP(AX115,))</f>
        <v>
</v>
      </c>
      <c r="AY117" s="134" t="str">
        <f aca="false">
IF(AY115="","",VLOOKUP(AY115,))</f>
        <v>
</v>
      </c>
      <c r="AZ117" s="134" t="str">
        <f aca="false">
IF(AZ115="","",VLOOKUP(AZ115,))</f>
        <v>
</v>
      </c>
      <c r="BA117" s="134" t="str">
        <f aca="false">
IF(BA115="","",VLOOKUP(BA115,))</f>
        <v>
</v>
      </c>
      <c r="BB117" s="135" t="str">
        <f aca="false">
IF(BB115="","",VLOOKUP(BB115,))</f>
        <v>
</v>
      </c>
      <c r="BC117" s="133" t="str">
        <f aca="false">
IF(BC115="","",VLOOKUP(BC115,))</f>
        <v>
</v>
      </c>
      <c r="BD117" s="134" t="str">
        <f aca="false">
IF(BD115="","",VLOOKUP(BD115,))</f>
        <v>
</v>
      </c>
      <c r="BE117" s="136" t="str">
        <f aca="false">
IF(BE115="","",VLOOKUP(BE115,))</f>
        <v>
</v>
      </c>
      <c r="BF117" s="137" t="n">
        <f aca="false">
IF($BI$3="計画",SUM(AA117:BB117),IF($BI$3="実績",SUM(AA117:BE117),""))</f>
        <v>
0</v>
      </c>
      <c r="BG117" s="137"/>
      <c r="BH117" s="138" t="n">
        <f aca="false">
IF($BI$3="計画",BF117/4,IF($BI$3="実績",(BF117/($BI$7/7)),""))</f>
        <v>
0</v>
      </c>
      <c r="BI117" s="138"/>
      <c r="BJ117" s="158"/>
      <c r="BK117" s="158"/>
      <c r="BL117" s="158"/>
      <c r="BM117" s="158"/>
      <c r="BN117" s="158"/>
    </row>
    <row r="118" customFormat="false" ht="20.25" hidden="false" customHeight="true" outlineLevel="0" collapsed="false">
      <c r="A118" s="0"/>
      <c r="B118" s="139"/>
      <c r="C118" s="140"/>
      <c r="D118" s="140"/>
      <c r="E118" s="140"/>
      <c r="F118" s="140"/>
      <c r="G118" s="159"/>
      <c r="H118" s="159"/>
      <c r="I118" s="110"/>
      <c r="J118" s="111"/>
      <c r="K118" s="110"/>
      <c r="L118" s="111"/>
      <c r="M118" s="144"/>
      <c r="N118" s="144"/>
      <c r="O118" s="160"/>
      <c r="P118" s="160"/>
      <c r="Q118" s="160"/>
      <c r="R118" s="160"/>
      <c r="S118" s="146"/>
      <c r="T118" s="146"/>
      <c r="U118" s="146"/>
      <c r="V118" s="147" t="s">
        <v>
51</v>
      </c>
      <c r="W118" s="161"/>
      <c r="X118" s="161"/>
      <c r="Y118" s="162"/>
      <c r="Z118" s="168"/>
      <c r="AA118" s="151"/>
      <c r="AB118" s="152"/>
      <c r="AC118" s="152"/>
      <c r="AD118" s="152"/>
      <c r="AE118" s="152"/>
      <c r="AF118" s="152"/>
      <c r="AG118" s="154"/>
      <c r="AH118" s="151"/>
      <c r="AI118" s="152"/>
      <c r="AJ118" s="152"/>
      <c r="AK118" s="152"/>
      <c r="AL118" s="152"/>
      <c r="AM118" s="152"/>
      <c r="AN118" s="154"/>
      <c r="AO118" s="151"/>
      <c r="AP118" s="152"/>
      <c r="AQ118" s="152"/>
      <c r="AR118" s="152"/>
      <c r="AS118" s="152"/>
      <c r="AT118" s="152"/>
      <c r="AU118" s="154"/>
      <c r="AV118" s="151"/>
      <c r="AW118" s="152"/>
      <c r="AX118" s="152"/>
      <c r="AY118" s="152"/>
      <c r="AZ118" s="152"/>
      <c r="BA118" s="152"/>
      <c r="BB118" s="154"/>
      <c r="BC118" s="151"/>
      <c r="BD118" s="152"/>
      <c r="BE118" s="155"/>
      <c r="BF118" s="156"/>
      <c r="BG118" s="156"/>
      <c r="BH118" s="157"/>
      <c r="BI118" s="157"/>
      <c r="BJ118" s="158"/>
      <c r="BK118" s="158"/>
      <c r="BL118" s="158"/>
      <c r="BM118" s="158"/>
      <c r="BN118" s="158"/>
    </row>
    <row r="119" customFormat="false" ht="20.25" hidden="false" customHeight="true" outlineLevel="0" collapsed="false">
      <c r="A119" s="0"/>
      <c r="B119" s="108" t="n">
        <f aca="false">
B116+1</f>
        <v>
34</v>
      </c>
      <c r="C119" s="140"/>
      <c r="D119" s="140"/>
      <c r="E119" s="140"/>
      <c r="F119" s="140"/>
      <c r="G119" s="109"/>
      <c r="H119" s="109"/>
      <c r="I119" s="110"/>
      <c r="J119" s="111"/>
      <c r="K119" s="110"/>
      <c r="L119" s="111"/>
      <c r="M119" s="112"/>
      <c r="N119" s="112"/>
      <c r="O119" s="113"/>
      <c r="P119" s="113"/>
      <c r="Q119" s="113"/>
      <c r="R119" s="113"/>
      <c r="S119" s="146"/>
      <c r="T119" s="146"/>
      <c r="U119" s="146"/>
      <c r="V119" s="114" t="s">
        <v>
57</v>
      </c>
      <c r="W119" s="115"/>
      <c r="X119" s="115"/>
      <c r="Y119" s="116"/>
      <c r="Z119" s="117"/>
      <c r="AA119" s="118" t="str">
        <f aca="false">
IF(AA118="","",VLOOKUP(AA118,))</f>
        <v>
</v>
      </c>
      <c r="AB119" s="119" t="str">
        <f aca="false">
IF(AB118="","",VLOOKUP(AB118,))</f>
        <v>
</v>
      </c>
      <c r="AC119" s="119" t="str">
        <f aca="false">
IF(AC118="","",VLOOKUP(AC118,))</f>
        <v>
</v>
      </c>
      <c r="AD119" s="119" t="str">
        <f aca="false">
IF(AD118="","",VLOOKUP(AD118,))</f>
        <v>
</v>
      </c>
      <c r="AE119" s="119" t="str">
        <f aca="false">
IF(AE118="","",VLOOKUP(AE118,))</f>
        <v>
</v>
      </c>
      <c r="AF119" s="119" t="str">
        <f aca="false">
IF(AF118="","",VLOOKUP(AF118,))</f>
        <v>
</v>
      </c>
      <c r="AG119" s="120" t="str">
        <f aca="false">
IF(AG118="","",VLOOKUP(AG118,))</f>
        <v>
</v>
      </c>
      <c r="AH119" s="118" t="str">
        <f aca="false">
IF(AH118="","",VLOOKUP(AH118,))</f>
        <v>
</v>
      </c>
      <c r="AI119" s="119" t="str">
        <f aca="false">
IF(AI118="","",VLOOKUP(AI118,))</f>
        <v>
</v>
      </c>
      <c r="AJ119" s="119" t="str">
        <f aca="false">
IF(AJ118="","",VLOOKUP(AJ118,))</f>
        <v>
</v>
      </c>
      <c r="AK119" s="119" t="str">
        <f aca="false">
IF(AK118="","",VLOOKUP(AK118,))</f>
        <v>
</v>
      </c>
      <c r="AL119" s="119" t="str">
        <f aca="false">
IF(AL118="","",VLOOKUP(AL118,))</f>
        <v>
</v>
      </c>
      <c r="AM119" s="119" t="str">
        <f aca="false">
IF(AM118="","",VLOOKUP(AM118,))</f>
        <v>
</v>
      </c>
      <c r="AN119" s="120" t="str">
        <f aca="false">
IF(AN118="","",VLOOKUP(AN118,))</f>
        <v>
</v>
      </c>
      <c r="AO119" s="118" t="str">
        <f aca="false">
IF(AO118="","",VLOOKUP(AO118,))</f>
        <v>
</v>
      </c>
      <c r="AP119" s="119" t="str">
        <f aca="false">
IF(AP118="","",VLOOKUP(AP118,))</f>
        <v>
</v>
      </c>
      <c r="AQ119" s="119" t="str">
        <f aca="false">
IF(AQ118="","",VLOOKUP(AQ118,))</f>
        <v>
</v>
      </c>
      <c r="AR119" s="119" t="str">
        <f aca="false">
IF(AR118="","",VLOOKUP(AR118,))</f>
        <v>
</v>
      </c>
      <c r="AS119" s="119" t="str">
        <f aca="false">
IF(AS118="","",VLOOKUP(AS118,))</f>
        <v>
</v>
      </c>
      <c r="AT119" s="119" t="str">
        <f aca="false">
IF(AT118="","",VLOOKUP(AT118,))</f>
        <v>
</v>
      </c>
      <c r="AU119" s="120" t="str">
        <f aca="false">
IF(AU118="","",VLOOKUP(AU118,))</f>
        <v>
</v>
      </c>
      <c r="AV119" s="118" t="str">
        <f aca="false">
IF(AV118="","",VLOOKUP(AV118,))</f>
        <v>
</v>
      </c>
      <c r="AW119" s="119" t="str">
        <f aca="false">
IF(AW118="","",VLOOKUP(AW118,))</f>
        <v>
</v>
      </c>
      <c r="AX119" s="119" t="str">
        <f aca="false">
IF(AX118="","",VLOOKUP(AX118,))</f>
        <v>
</v>
      </c>
      <c r="AY119" s="119" t="str">
        <f aca="false">
IF(AY118="","",VLOOKUP(AY118,))</f>
        <v>
</v>
      </c>
      <c r="AZ119" s="119" t="str">
        <f aca="false">
IF(AZ118="","",VLOOKUP(AZ118,))</f>
        <v>
</v>
      </c>
      <c r="BA119" s="119" t="str">
        <f aca="false">
IF(BA118="","",VLOOKUP(BA118,))</f>
        <v>
</v>
      </c>
      <c r="BB119" s="120" t="str">
        <f aca="false">
IF(BB118="","",VLOOKUP(BB118,))</f>
        <v>
</v>
      </c>
      <c r="BC119" s="118" t="str">
        <f aca="false">
IF(BC118="","",VLOOKUP(BC118,))</f>
        <v>
</v>
      </c>
      <c r="BD119" s="119" t="str">
        <f aca="false">
IF(BD118="","",VLOOKUP(BD118,))</f>
        <v>
</v>
      </c>
      <c r="BE119" s="121" t="str">
        <f aca="false">
IF(BE118="","",VLOOKUP(BE118,))</f>
        <v>
</v>
      </c>
      <c r="BF119" s="122" t="n">
        <f aca="false">
IF($BI$3="計画",SUM(AA119:BB119),IF($BI$3="実績",SUM(AA119:BE119),""))</f>
        <v>
0</v>
      </c>
      <c r="BG119" s="122"/>
      <c r="BH119" s="123" t="n">
        <f aca="false">
IF($BI$3="計画",BF119/4,IF($BI$3="実績",(BF119/($BI$7/7)),""))</f>
        <v>
0</v>
      </c>
      <c r="BI119" s="123"/>
      <c r="BJ119" s="158"/>
      <c r="BK119" s="158"/>
      <c r="BL119" s="158"/>
      <c r="BM119" s="158"/>
      <c r="BN119" s="158"/>
    </row>
    <row r="120" customFormat="false" ht="20.25" hidden="false" customHeight="true" outlineLevel="0" collapsed="false">
      <c r="A120" s="0"/>
      <c r="B120" s="124"/>
      <c r="C120" s="140"/>
      <c r="D120" s="140"/>
      <c r="E120" s="140"/>
      <c r="F120" s="140"/>
      <c r="G120" s="125"/>
      <c r="H120" s="125"/>
      <c r="I120" s="126" t="n">
        <f aca="false">
G119</f>
        <v>
0</v>
      </c>
      <c r="J120" s="126"/>
      <c r="K120" s="126" t="n">
        <f aca="false">
M119</f>
        <v>
0</v>
      </c>
      <c r="L120" s="126"/>
      <c r="M120" s="127"/>
      <c r="N120" s="127"/>
      <c r="O120" s="128"/>
      <c r="P120" s="128"/>
      <c r="Q120" s="128"/>
      <c r="R120" s="128"/>
      <c r="S120" s="146"/>
      <c r="T120" s="146"/>
      <c r="U120" s="146"/>
      <c r="V120" s="129" t="s">
        <v>
58</v>
      </c>
      <c r="W120" s="172"/>
      <c r="X120" s="172"/>
      <c r="Y120" s="173"/>
      <c r="Z120" s="174"/>
      <c r="AA120" s="133" t="str">
        <f aca="false">
IF(AA118="","",VLOOKUP(AA118,))</f>
        <v>
</v>
      </c>
      <c r="AB120" s="134" t="str">
        <f aca="false">
IF(AB118="","",VLOOKUP(AB118,))</f>
        <v>
</v>
      </c>
      <c r="AC120" s="134" t="str">
        <f aca="false">
IF(AC118="","",VLOOKUP(AC118,))</f>
        <v>
</v>
      </c>
      <c r="AD120" s="134" t="str">
        <f aca="false">
IF(AD118="","",VLOOKUP(AD118,))</f>
        <v>
</v>
      </c>
      <c r="AE120" s="134" t="str">
        <f aca="false">
IF(AE118="","",VLOOKUP(AE118,))</f>
        <v>
</v>
      </c>
      <c r="AF120" s="134" t="str">
        <f aca="false">
IF(AF118="","",VLOOKUP(AF118,))</f>
        <v>
</v>
      </c>
      <c r="AG120" s="135" t="str">
        <f aca="false">
IF(AG118="","",VLOOKUP(AG118,))</f>
        <v>
</v>
      </c>
      <c r="AH120" s="133" t="str">
        <f aca="false">
IF(AH118="","",VLOOKUP(AH118,))</f>
        <v>
</v>
      </c>
      <c r="AI120" s="134" t="str">
        <f aca="false">
IF(AI118="","",VLOOKUP(AI118,))</f>
        <v>
</v>
      </c>
      <c r="AJ120" s="134" t="str">
        <f aca="false">
IF(AJ118="","",VLOOKUP(AJ118,))</f>
        <v>
</v>
      </c>
      <c r="AK120" s="134" t="str">
        <f aca="false">
IF(AK118="","",VLOOKUP(AK118,))</f>
        <v>
</v>
      </c>
      <c r="AL120" s="134" t="str">
        <f aca="false">
IF(AL118="","",VLOOKUP(AL118,))</f>
        <v>
</v>
      </c>
      <c r="AM120" s="134" t="str">
        <f aca="false">
IF(AM118="","",VLOOKUP(AM118,))</f>
        <v>
</v>
      </c>
      <c r="AN120" s="135" t="str">
        <f aca="false">
IF(AN118="","",VLOOKUP(AN118,))</f>
        <v>
</v>
      </c>
      <c r="AO120" s="133" t="str">
        <f aca="false">
IF(AO118="","",VLOOKUP(AO118,))</f>
        <v>
</v>
      </c>
      <c r="AP120" s="134" t="str">
        <f aca="false">
IF(AP118="","",VLOOKUP(AP118,))</f>
        <v>
</v>
      </c>
      <c r="AQ120" s="134" t="str">
        <f aca="false">
IF(AQ118="","",VLOOKUP(AQ118,))</f>
        <v>
</v>
      </c>
      <c r="AR120" s="134" t="str">
        <f aca="false">
IF(AR118="","",VLOOKUP(AR118,))</f>
        <v>
</v>
      </c>
      <c r="AS120" s="134" t="str">
        <f aca="false">
IF(AS118="","",VLOOKUP(AS118,))</f>
        <v>
</v>
      </c>
      <c r="AT120" s="134" t="str">
        <f aca="false">
IF(AT118="","",VLOOKUP(AT118,))</f>
        <v>
</v>
      </c>
      <c r="AU120" s="135" t="str">
        <f aca="false">
IF(AU118="","",VLOOKUP(AU118,))</f>
        <v>
</v>
      </c>
      <c r="AV120" s="133" t="str">
        <f aca="false">
IF(AV118="","",VLOOKUP(AV118,))</f>
        <v>
</v>
      </c>
      <c r="AW120" s="134" t="str">
        <f aca="false">
IF(AW118="","",VLOOKUP(AW118,))</f>
        <v>
</v>
      </c>
      <c r="AX120" s="134" t="str">
        <f aca="false">
IF(AX118="","",VLOOKUP(AX118,))</f>
        <v>
</v>
      </c>
      <c r="AY120" s="134" t="str">
        <f aca="false">
IF(AY118="","",VLOOKUP(AY118,))</f>
        <v>
</v>
      </c>
      <c r="AZ120" s="134" t="str">
        <f aca="false">
IF(AZ118="","",VLOOKUP(AZ118,))</f>
        <v>
</v>
      </c>
      <c r="BA120" s="134" t="str">
        <f aca="false">
IF(BA118="","",VLOOKUP(BA118,))</f>
        <v>
</v>
      </c>
      <c r="BB120" s="135" t="str">
        <f aca="false">
IF(BB118="","",VLOOKUP(BB118,))</f>
        <v>
</v>
      </c>
      <c r="BC120" s="133" t="str">
        <f aca="false">
IF(BC118="","",VLOOKUP(BC118,))</f>
        <v>
</v>
      </c>
      <c r="BD120" s="134" t="str">
        <f aca="false">
IF(BD118="","",VLOOKUP(BD118,))</f>
        <v>
</v>
      </c>
      <c r="BE120" s="136" t="str">
        <f aca="false">
IF(BE118="","",VLOOKUP(BE118,))</f>
        <v>
</v>
      </c>
      <c r="BF120" s="137" t="n">
        <f aca="false">
IF($BI$3="計画",SUM(AA120:BB120),IF($BI$3="実績",SUM(AA120:BE120),""))</f>
        <v>
0</v>
      </c>
      <c r="BG120" s="137"/>
      <c r="BH120" s="138" t="n">
        <f aca="false">
IF($BI$3="計画",BF120/4,IF($BI$3="実績",(BF120/($BI$7/7)),""))</f>
        <v>
0</v>
      </c>
      <c r="BI120" s="138"/>
      <c r="BJ120" s="158"/>
      <c r="BK120" s="158"/>
      <c r="BL120" s="158"/>
      <c r="BM120" s="158"/>
      <c r="BN120" s="158"/>
    </row>
    <row r="121" customFormat="false" ht="20.25" hidden="false" customHeight="true" outlineLevel="0" collapsed="false">
      <c r="A121" s="0"/>
      <c r="B121" s="139"/>
      <c r="C121" s="140"/>
      <c r="D121" s="140"/>
      <c r="E121" s="140"/>
      <c r="F121" s="140"/>
      <c r="G121" s="159"/>
      <c r="H121" s="159"/>
      <c r="I121" s="110"/>
      <c r="J121" s="111"/>
      <c r="K121" s="110"/>
      <c r="L121" s="111"/>
      <c r="M121" s="144"/>
      <c r="N121" s="144"/>
      <c r="O121" s="160"/>
      <c r="P121" s="160"/>
      <c r="Q121" s="160"/>
      <c r="R121" s="160"/>
      <c r="S121" s="146"/>
      <c r="T121" s="146"/>
      <c r="U121" s="146"/>
      <c r="V121" s="147" t="s">
        <v>
51</v>
      </c>
      <c r="W121" s="161"/>
      <c r="X121" s="161"/>
      <c r="Y121" s="162"/>
      <c r="Z121" s="168"/>
      <c r="AA121" s="151"/>
      <c r="AB121" s="152"/>
      <c r="AC121" s="152"/>
      <c r="AD121" s="152"/>
      <c r="AE121" s="152"/>
      <c r="AF121" s="152"/>
      <c r="AG121" s="154"/>
      <c r="AH121" s="151"/>
      <c r="AI121" s="152"/>
      <c r="AJ121" s="152"/>
      <c r="AK121" s="152"/>
      <c r="AL121" s="152"/>
      <c r="AM121" s="152"/>
      <c r="AN121" s="154"/>
      <c r="AO121" s="151"/>
      <c r="AP121" s="152"/>
      <c r="AQ121" s="152"/>
      <c r="AR121" s="152"/>
      <c r="AS121" s="152"/>
      <c r="AT121" s="152"/>
      <c r="AU121" s="154"/>
      <c r="AV121" s="151"/>
      <c r="AW121" s="152"/>
      <c r="AX121" s="152"/>
      <c r="AY121" s="152"/>
      <c r="AZ121" s="152"/>
      <c r="BA121" s="152"/>
      <c r="BB121" s="154"/>
      <c r="BC121" s="151"/>
      <c r="BD121" s="152"/>
      <c r="BE121" s="155"/>
      <c r="BF121" s="156"/>
      <c r="BG121" s="156"/>
      <c r="BH121" s="157"/>
      <c r="BI121" s="157"/>
      <c r="BJ121" s="158"/>
      <c r="BK121" s="158"/>
      <c r="BL121" s="158"/>
      <c r="BM121" s="158"/>
      <c r="BN121" s="158"/>
    </row>
    <row r="122" customFormat="false" ht="20.25" hidden="false" customHeight="true" outlineLevel="0" collapsed="false">
      <c r="A122" s="0"/>
      <c r="B122" s="108" t="n">
        <f aca="false">
B119+1</f>
        <v>
35</v>
      </c>
      <c r="C122" s="140"/>
      <c r="D122" s="140"/>
      <c r="E122" s="140"/>
      <c r="F122" s="140"/>
      <c r="G122" s="109"/>
      <c r="H122" s="109"/>
      <c r="I122" s="110"/>
      <c r="J122" s="111"/>
      <c r="K122" s="110"/>
      <c r="L122" s="111"/>
      <c r="M122" s="112"/>
      <c r="N122" s="112"/>
      <c r="O122" s="113"/>
      <c r="P122" s="113"/>
      <c r="Q122" s="113"/>
      <c r="R122" s="113"/>
      <c r="S122" s="146"/>
      <c r="T122" s="146"/>
      <c r="U122" s="146"/>
      <c r="V122" s="114" t="s">
        <v>
57</v>
      </c>
      <c r="W122" s="115"/>
      <c r="X122" s="115"/>
      <c r="Y122" s="116"/>
      <c r="Z122" s="117"/>
      <c r="AA122" s="118" t="str">
        <f aca="false">
IF(AA121="","",VLOOKUP(AA121,))</f>
        <v>
</v>
      </c>
      <c r="AB122" s="119" t="str">
        <f aca="false">
IF(AB121="","",VLOOKUP(AB121,))</f>
        <v>
</v>
      </c>
      <c r="AC122" s="119" t="str">
        <f aca="false">
IF(AC121="","",VLOOKUP(AC121,))</f>
        <v>
</v>
      </c>
      <c r="AD122" s="119" t="str">
        <f aca="false">
IF(AD121="","",VLOOKUP(AD121,))</f>
        <v>
</v>
      </c>
      <c r="AE122" s="119" t="str">
        <f aca="false">
IF(AE121="","",VLOOKUP(AE121,))</f>
        <v>
</v>
      </c>
      <c r="AF122" s="119" t="str">
        <f aca="false">
IF(AF121="","",VLOOKUP(AF121,))</f>
        <v>
</v>
      </c>
      <c r="AG122" s="120" t="str">
        <f aca="false">
IF(AG121="","",VLOOKUP(AG121,))</f>
        <v>
</v>
      </c>
      <c r="AH122" s="118" t="str">
        <f aca="false">
IF(AH121="","",VLOOKUP(AH121,))</f>
        <v>
</v>
      </c>
      <c r="AI122" s="119" t="str">
        <f aca="false">
IF(AI121="","",VLOOKUP(AI121,))</f>
        <v>
</v>
      </c>
      <c r="AJ122" s="119" t="str">
        <f aca="false">
IF(AJ121="","",VLOOKUP(AJ121,))</f>
        <v>
</v>
      </c>
      <c r="AK122" s="119" t="str">
        <f aca="false">
IF(AK121="","",VLOOKUP(AK121,))</f>
        <v>
</v>
      </c>
      <c r="AL122" s="119" t="str">
        <f aca="false">
IF(AL121="","",VLOOKUP(AL121,))</f>
        <v>
</v>
      </c>
      <c r="AM122" s="119" t="str">
        <f aca="false">
IF(AM121="","",VLOOKUP(AM121,))</f>
        <v>
</v>
      </c>
      <c r="AN122" s="120" t="str">
        <f aca="false">
IF(AN121="","",VLOOKUP(AN121,))</f>
        <v>
</v>
      </c>
      <c r="AO122" s="118" t="str">
        <f aca="false">
IF(AO121="","",VLOOKUP(AO121,))</f>
        <v>
</v>
      </c>
      <c r="AP122" s="119" t="str">
        <f aca="false">
IF(AP121="","",VLOOKUP(AP121,))</f>
        <v>
</v>
      </c>
      <c r="AQ122" s="119" t="str">
        <f aca="false">
IF(AQ121="","",VLOOKUP(AQ121,))</f>
        <v>
</v>
      </c>
      <c r="AR122" s="119" t="str">
        <f aca="false">
IF(AR121="","",VLOOKUP(AR121,))</f>
        <v>
</v>
      </c>
      <c r="AS122" s="119" t="str">
        <f aca="false">
IF(AS121="","",VLOOKUP(AS121,))</f>
        <v>
</v>
      </c>
      <c r="AT122" s="119" t="str">
        <f aca="false">
IF(AT121="","",VLOOKUP(AT121,))</f>
        <v>
</v>
      </c>
      <c r="AU122" s="120" t="str">
        <f aca="false">
IF(AU121="","",VLOOKUP(AU121,))</f>
        <v>
</v>
      </c>
      <c r="AV122" s="118" t="str">
        <f aca="false">
IF(AV121="","",VLOOKUP(AV121,))</f>
        <v>
</v>
      </c>
      <c r="AW122" s="119" t="str">
        <f aca="false">
IF(AW121="","",VLOOKUP(AW121,))</f>
        <v>
</v>
      </c>
      <c r="AX122" s="119" t="str">
        <f aca="false">
IF(AX121="","",VLOOKUP(AX121,))</f>
        <v>
</v>
      </c>
      <c r="AY122" s="119" t="str">
        <f aca="false">
IF(AY121="","",VLOOKUP(AY121,))</f>
        <v>
</v>
      </c>
      <c r="AZ122" s="119" t="str">
        <f aca="false">
IF(AZ121="","",VLOOKUP(AZ121,))</f>
        <v>
</v>
      </c>
      <c r="BA122" s="119" t="str">
        <f aca="false">
IF(BA121="","",VLOOKUP(BA121,))</f>
        <v>
</v>
      </c>
      <c r="BB122" s="120" t="str">
        <f aca="false">
IF(BB121="","",VLOOKUP(BB121,))</f>
        <v>
</v>
      </c>
      <c r="BC122" s="118" t="str">
        <f aca="false">
IF(BC121="","",VLOOKUP(BC121,))</f>
        <v>
</v>
      </c>
      <c r="BD122" s="119" t="str">
        <f aca="false">
IF(BD121="","",VLOOKUP(BD121,))</f>
        <v>
</v>
      </c>
      <c r="BE122" s="121" t="str">
        <f aca="false">
IF(BE121="","",VLOOKUP(BE121,))</f>
        <v>
</v>
      </c>
      <c r="BF122" s="122" t="n">
        <f aca="false">
IF($BI$3="計画",SUM(AA122:BB122),IF($BI$3="実績",SUM(AA122:BE122),""))</f>
        <v>
0</v>
      </c>
      <c r="BG122" s="122"/>
      <c r="BH122" s="123" t="n">
        <f aca="false">
IF($BI$3="計画",BF122/4,IF($BI$3="実績",(BF122/($BI$7/7)),""))</f>
        <v>
0</v>
      </c>
      <c r="BI122" s="123"/>
      <c r="BJ122" s="158"/>
      <c r="BK122" s="158"/>
      <c r="BL122" s="158"/>
      <c r="BM122" s="158"/>
      <c r="BN122" s="158"/>
    </row>
    <row r="123" customFormat="false" ht="20.25" hidden="false" customHeight="true" outlineLevel="0" collapsed="false">
      <c r="A123" s="0"/>
      <c r="B123" s="124"/>
      <c r="C123" s="140"/>
      <c r="D123" s="140"/>
      <c r="E123" s="140"/>
      <c r="F123" s="140"/>
      <c r="G123" s="125"/>
      <c r="H123" s="125"/>
      <c r="I123" s="126" t="n">
        <f aca="false">
G122</f>
        <v>
0</v>
      </c>
      <c r="J123" s="126"/>
      <c r="K123" s="126" t="n">
        <f aca="false">
M122</f>
        <v>
0</v>
      </c>
      <c r="L123" s="126"/>
      <c r="M123" s="127"/>
      <c r="N123" s="127"/>
      <c r="O123" s="128"/>
      <c r="P123" s="128"/>
      <c r="Q123" s="128"/>
      <c r="R123" s="128"/>
      <c r="S123" s="146"/>
      <c r="T123" s="146"/>
      <c r="U123" s="146"/>
      <c r="V123" s="129" t="s">
        <v>
58</v>
      </c>
      <c r="W123" s="172"/>
      <c r="X123" s="172"/>
      <c r="Y123" s="173"/>
      <c r="Z123" s="174"/>
      <c r="AA123" s="133" t="str">
        <f aca="false">
IF(AA121="","",VLOOKUP(AA121,))</f>
        <v>
</v>
      </c>
      <c r="AB123" s="134" t="str">
        <f aca="false">
IF(AB121="","",VLOOKUP(AB121,))</f>
        <v>
</v>
      </c>
      <c r="AC123" s="134" t="str">
        <f aca="false">
IF(AC121="","",VLOOKUP(AC121,))</f>
        <v>
</v>
      </c>
      <c r="AD123" s="134" t="str">
        <f aca="false">
IF(AD121="","",VLOOKUP(AD121,))</f>
        <v>
</v>
      </c>
      <c r="AE123" s="134" t="str">
        <f aca="false">
IF(AE121="","",VLOOKUP(AE121,))</f>
        <v>
</v>
      </c>
      <c r="AF123" s="134" t="str">
        <f aca="false">
IF(AF121="","",VLOOKUP(AF121,))</f>
        <v>
</v>
      </c>
      <c r="AG123" s="135" t="str">
        <f aca="false">
IF(AG121="","",VLOOKUP(AG121,))</f>
        <v>
</v>
      </c>
      <c r="AH123" s="133" t="str">
        <f aca="false">
IF(AH121="","",VLOOKUP(AH121,))</f>
        <v>
</v>
      </c>
      <c r="AI123" s="134" t="str">
        <f aca="false">
IF(AI121="","",VLOOKUP(AI121,))</f>
        <v>
</v>
      </c>
      <c r="AJ123" s="134" t="str">
        <f aca="false">
IF(AJ121="","",VLOOKUP(AJ121,))</f>
        <v>
</v>
      </c>
      <c r="AK123" s="134" t="str">
        <f aca="false">
IF(AK121="","",VLOOKUP(AK121,))</f>
        <v>
</v>
      </c>
      <c r="AL123" s="134" t="str">
        <f aca="false">
IF(AL121="","",VLOOKUP(AL121,))</f>
        <v>
</v>
      </c>
      <c r="AM123" s="134" t="str">
        <f aca="false">
IF(AM121="","",VLOOKUP(AM121,))</f>
        <v>
</v>
      </c>
      <c r="AN123" s="135" t="str">
        <f aca="false">
IF(AN121="","",VLOOKUP(AN121,))</f>
        <v>
</v>
      </c>
      <c r="AO123" s="133" t="str">
        <f aca="false">
IF(AO121="","",VLOOKUP(AO121,))</f>
        <v>
</v>
      </c>
      <c r="AP123" s="134" t="str">
        <f aca="false">
IF(AP121="","",VLOOKUP(AP121,))</f>
        <v>
</v>
      </c>
      <c r="AQ123" s="134" t="str">
        <f aca="false">
IF(AQ121="","",VLOOKUP(AQ121,))</f>
        <v>
</v>
      </c>
      <c r="AR123" s="134" t="str">
        <f aca="false">
IF(AR121="","",VLOOKUP(AR121,))</f>
        <v>
</v>
      </c>
      <c r="AS123" s="134" t="str">
        <f aca="false">
IF(AS121="","",VLOOKUP(AS121,))</f>
        <v>
</v>
      </c>
      <c r="AT123" s="134" t="str">
        <f aca="false">
IF(AT121="","",VLOOKUP(AT121,))</f>
        <v>
</v>
      </c>
      <c r="AU123" s="135" t="str">
        <f aca="false">
IF(AU121="","",VLOOKUP(AU121,))</f>
        <v>
</v>
      </c>
      <c r="AV123" s="133" t="str">
        <f aca="false">
IF(AV121="","",VLOOKUP(AV121,))</f>
        <v>
</v>
      </c>
      <c r="AW123" s="134" t="str">
        <f aca="false">
IF(AW121="","",VLOOKUP(AW121,))</f>
        <v>
</v>
      </c>
      <c r="AX123" s="134" t="str">
        <f aca="false">
IF(AX121="","",VLOOKUP(AX121,))</f>
        <v>
</v>
      </c>
      <c r="AY123" s="134" t="str">
        <f aca="false">
IF(AY121="","",VLOOKUP(AY121,))</f>
        <v>
</v>
      </c>
      <c r="AZ123" s="134" t="str">
        <f aca="false">
IF(AZ121="","",VLOOKUP(AZ121,))</f>
        <v>
</v>
      </c>
      <c r="BA123" s="134" t="str">
        <f aca="false">
IF(BA121="","",VLOOKUP(BA121,))</f>
        <v>
</v>
      </c>
      <c r="BB123" s="135" t="str">
        <f aca="false">
IF(BB121="","",VLOOKUP(BB121,))</f>
        <v>
</v>
      </c>
      <c r="BC123" s="133" t="str">
        <f aca="false">
IF(BC121="","",VLOOKUP(BC121,))</f>
        <v>
</v>
      </c>
      <c r="BD123" s="134" t="str">
        <f aca="false">
IF(BD121="","",VLOOKUP(BD121,))</f>
        <v>
</v>
      </c>
      <c r="BE123" s="136" t="str">
        <f aca="false">
IF(BE121="","",VLOOKUP(BE121,))</f>
        <v>
</v>
      </c>
      <c r="BF123" s="137" t="n">
        <f aca="false">
IF($BI$3="計画",SUM(AA123:BB123),IF($BI$3="実績",SUM(AA123:BE123),""))</f>
        <v>
0</v>
      </c>
      <c r="BG123" s="137"/>
      <c r="BH123" s="138" t="n">
        <f aca="false">
IF($BI$3="計画",BF123/4,IF($BI$3="実績",(BF123/($BI$7/7)),""))</f>
        <v>
0</v>
      </c>
      <c r="BI123" s="138"/>
      <c r="BJ123" s="158"/>
      <c r="BK123" s="158"/>
      <c r="BL123" s="158"/>
      <c r="BM123" s="158"/>
      <c r="BN123" s="158"/>
    </row>
    <row r="124" customFormat="false" ht="20.25" hidden="false" customHeight="true" outlineLevel="0" collapsed="false">
      <c r="A124" s="0"/>
      <c r="B124" s="139"/>
      <c r="C124" s="176"/>
      <c r="D124" s="176"/>
      <c r="E124" s="176"/>
      <c r="F124" s="176"/>
      <c r="G124" s="141"/>
      <c r="H124" s="141"/>
      <c r="I124" s="142"/>
      <c r="J124" s="143"/>
      <c r="K124" s="142"/>
      <c r="L124" s="143"/>
      <c r="M124" s="144"/>
      <c r="N124" s="144"/>
      <c r="O124" s="145"/>
      <c r="P124" s="145"/>
      <c r="Q124" s="145"/>
      <c r="R124" s="145"/>
      <c r="S124" s="177"/>
      <c r="T124" s="177"/>
      <c r="U124" s="177"/>
      <c r="V124" s="178" t="s">
        <v>
51</v>
      </c>
      <c r="W124" s="179"/>
      <c r="X124" s="179"/>
      <c r="Y124" s="180"/>
      <c r="Z124" s="181"/>
      <c r="AA124" s="151"/>
      <c r="AB124" s="152"/>
      <c r="AC124" s="152"/>
      <c r="AD124" s="152"/>
      <c r="AE124" s="152"/>
      <c r="AF124" s="152"/>
      <c r="AG124" s="154"/>
      <c r="AH124" s="151"/>
      <c r="AI124" s="152"/>
      <c r="AJ124" s="152"/>
      <c r="AK124" s="152"/>
      <c r="AL124" s="152"/>
      <c r="AM124" s="152"/>
      <c r="AN124" s="154"/>
      <c r="AO124" s="151"/>
      <c r="AP124" s="152"/>
      <c r="AQ124" s="152"/>
      <c r="AR124" s="152"/>
      <c r="AS124" s="152"/>
      <c r="AT124" s="152"/>
      <c r="AU124" s="154"/>
      <c r="AV124" s="151"/>
      <c r="AW124" s="152"/>
      <c r="AX124" s="152"/>
      <c r="AY124" s="152"/>
      <c r="AZ124" s="152"/>
      <c r="BA124" s="152"/>
      <c r="BB124" s="154"/>
      <c r="BC124" s="151"/>
      <c r="BD124" s="152"/>
      <c r="BE124" s="155"/>
      <c r="BF124" s="156"/>
      <c r="BG124" s="156"/>
      <c r="BH124" s="157"/>
      <c r="BI124" s="157"/>
      <c r="BJ124" s="182"/>
      <c r="BK124" s="182"/>
      <c r="BL124" s="182"/>
      <c r="BM124" s="182"/>
      <c r="BN124" s="182"/>
    </row>
    <row r="125" customFormat="false" ht="20.25" hidden="false" customHeight="true" outlineLevel="0" collapsed="false">
      <c r="A125" s="0"/>
      <c r="B125" s="108" t="n">
        <f aca="false">
B122+1</f>
        <v>
36</v>
      </c>
      <c r="C125" s="176"/>
      <c r="D125" s="176"/>
      <c r="E125" s="176"/>
      <c r="F125" s="176"/>
      <c r="G125" s="109"/>
      <c r="H125" s="109"/>
      <c r="I125" s="110"/>
      <c r="J125" s="111"/>
      <c r="K125" s="110"/>
      <c r="L125" s="111"/>
      <c r="M125" s="112"/>
      <c r="N125" s="112"/>
      <c r="O125" s="113"/>
      <c r="P125" s="113"/>
      <c r="Q125" s="113"/>
      <c r="R125" s="113"/>
      <c r="S125" s="177"/>
      <c r="T125" s="177"/>
      <c r="U125" s="177"/>
      <c r="V125" s="114" t="s">
        <v>
57</v>
      </c>
      <c r="W125" s="115"/>
      <c r="X125" s="115"/>
      <c r="Y125" s="116"/>
      <c r="Z125" s="117"/>
      <c r="AA125" s="118" t="str">
        <f aca="false">
IF(AA124="","",VLOOKUP(AA124,))</f>
        <v>
</v>
      </c>
      <c r="AB125" s="119" t="str">
        <f aca="false">
IF(AB124="","",VLOOKUP(AB124,))</f>
        <v>
</v>
      </c>
      <c r="AC125" s="119" t="str">
        <f aca="false">
IF(AC124="","",VLOOKUP(AC124,))</f>
        <v>
</v>
      </c>
      <c r="AD125" s="119" t="str">
        <f aca="false">
IF(AD124="","",VLOOKUP(AD124,))</f>
        <v>
</v>
      </c>
      <c r="AE125" s="119" t="str">
        <f aca="false">
IF(AE124="","",VLOOKUP(AE124,))</f>
        <v>
</v>
      </c>
      <c r="AF125" s="119" t="str">
        <f aca="false">
IF(AF124="","",VLOOKUP(AF124,))</f>
        <v>
</v>
      </c>
      <c r="AG125" s="120" t="str">
        <f aca="false">
IF(AG124="","",VLOOKUP(AG124,))</f>
        <v>
</v>
      </c>
      <c r="AH125" s="118" t="str">
        <f aca="false">
IF(AH124="","",VLOOKUP(AH124,))</f>
        <v>
</v>
      </c>
      <c r="AI125" s="119" t="str">
        <f aca="false">
IF(AI124="","",VLOOKUP(AI124,))</f>
        <v>
</v>
      </c>
      <c r="AJ125" s="119" t="str">
        <f aca="false">
IF(AJ124="","",VLOOKUP(AJ124,))</f>
        <v>
</v>
      </c>
      <c r="AK125" s="119" t="str">
        <f aca="false">
IF(AK124="","",VLOOKUP(AK124,))</f>
        <v>
</v>
      </c>
      <c r="AL125" s="119" t="str">
        <f aca="false">
IF(AL124="","",VLOOKUP(AL124,))</f>
        <v>
</v>
      </c>
      <c r="AM125" s="119" t="str">
        <f aca="false">
IF(AM124="","",VLOOKUP(AM124,))</f>
        <v>
</v>
      </c>
      <c r="AN125" s="120" t="str">
        <f aca="false">
IF(AN124="","",VLOOKUP(AN124,))</f>
        <v>
</v>
      </c>
      <c r="AO125" s="118" t="str">
        <f aca="false">
IF(AO124="","",VLOOKUP(AO124,))</f>
        <v>
</v>
      </c>
      <c r="AP125" s="119" t="str">
        <f aca="false">
IF(AP124="","",VLOOKUP(AP124,))</f>
        <v>
</v>
      </c>
      <c r="AQ125" s="119" t="str">
        <f aca="false">
IF(AQ124="","",VLOOKUP(AQ124,))</f>
        <v>
</v>
      </c>
      <c r="AR125" s="119" t="str">
        <f aca="false">
IF(AR124="","",VLOOKUP(AR124,))</f>
        <v>
</v>
      </c>
      <c r="AS125" s="119" t="str">
        <f aca="false">
IF(AS124="","",VLOOKUP(AS124,))</f>
        <v>
</v>
      </c>
      <c r="AT125" s="119" t="str">
        <f aca="false">
IF(AT124="","",VLOOKUP(AT124,))</f>
        <v>
</v>
      </c>
      <c r="AU125" s="120" t="str">
        <f aca="false">
IF(AU124="","",VLOOKUP(AU124,))</f>
        <v>
</v>
      </c>
      <c r="AV125" s="118" t="str">
        <f aca="false">
IF(AV124="","",VLOOKUP(AV124,))</f>
        <v>
</v>
      </c>
      <c r="AW125" s="119" t="str">
        <f aca="false">
IF(AW124="","",VLOOKUP(AW124,))</f>
        <v>
</v>
      </c>
      <c r="AX125" s="119" t="str">
        <f aca="false">
IF(AX124="","",VLOOKUP(AX124,))</f>
        <v>
</v>
      </c>
      <c r="AY125" s="119" t="str">
        <f aca="false">
IF(AY124="","",VLOOKUP(AY124,))</f>
        <v>
</v>
      </c>
      <c r="AZ125" s="119" t="str">
        <f aca="false">
IF(AZ124="","",VLOOKUP(AZ124,))</f>
        <v>
</v>
      </c>
      <c r="BA125" s="119" t="str">
        <f aca="false">
IF(BA124="","",VLOOKUP(BA124,))</f>
        <v>
</v>
      </c>
      <c r="BB125" s="120" t="str">
        <f aca="false">
IF(BB124="","",VLOOKUP(BB124,))</f>
        <v>
</v>
      </c>
      <c r="BC125" s="118" t="str">
        <f aca="false">
IF(BC124="","",VLOOKUP(BC124,))</f>
        <v>
</v>
      </c>
      <c r="BD125" s="119" t="str">
        <f aca="false">
IF(BD124="","",VLOOKUP(BD124,))</f>
        <v>
</v>
      </c>
      <c r="BE125" s="121" t="str">
        <f aca="false">
IF(BE124="","",VLOOKUP(BE124,))</f>
        <v>
</v>
      </c>
      <c r="BF125" s="122" t="n">
        <f aca="false">
IF($BI$3="計画",SUM(AA125:BB125),IF($BI$3="実績",SUM(AA125:BE125),""))</f>
        <v>
0</v>
      </c>
      <c r="BG125" s="122"/>
      <c r="BH125" s="123" t="n">
        <f aca="false">
IF($BI$3="計画",BF125/4,IF($BI$3="実績",(BF125/($BI$7/7)),""))</f>
        <v>
0</v>
      </c>
      <c r="BI125" s="123"/>
      <c r="BJ125" s="182"/>
      <c r="BK125" s="182"/>
      <c r="BL125" s="182"/>
      <c r="BM125" s="182"/>
      <c r="BN125" s="182"/>
    </row>
    <row r="126" customFormat="false" ht="20.25" hidden="false" customHeight="true" outlineLevel="0" collapsed="false">
      <c r="A126" s="0"/>
      <c r="B126" s="183"/>
      <c r="C126" s="176"/>
      <c r="D126" s="176"/>
      <c r="E126" s="176"/>
      <c r="F126" s="176"/>
      <c r="G126" s="184"/>
      <c r="H126" s="184"/>
      <c r="I126" s="185" t="n">
        <f aca="false">
G125</f>
        <v>
0</v>
      </c>
      <c r="J126" s="185"/>
      <c r="K126" s="185" t="n">
        <f aca="false">
M125</f>
        <v>
0</v>
      </c>
      <c r="L126" s="185"/>
      <c r="M126" s="186"/>
      <c r="N126" s="186"/>
      <c r="O126" s="187"/>
      <c r="P126" s="187"/>
      <c r="Q126" s="187"/>
      <c r="R126" s="187"/>
      <c r="S126" s="177"/>
      <c r="T126" s="177"/>
      <c r="U126" s="177"/>
      <c r="V126" s="188" t="s">
        <v>
58</v>
      </c>
      <c r="W126" s="189"/>
      <c r="X126" s="189"/>
      <c r="Y126" s="190"/>
      <c r="Z126" s="191"/>
      <c r="AA126" s="192" t="str">
        <f aca="false">
IF(AA124="","",VLOOKUP(AA124,))</f>
        <v>
</v>
      </c>
      <c r="AB126" s="193" t="str">
        <f aca="false">
IF(AB124="","",VLOOKUP(AB124,))</f>
        <v>
</v>
      </c>
      <c r="AC126" s="193" t="str">
        <f aca="false">
IF(AC124="","",VLOOKUP(AC124,))</f>
        <v>
</v>
      </c>
      <c r="AD126" s="193" t="str">
        <f aca="false">
IF(AD124="","",VLOOKUP(AD124,))</f>
        <v>
</v>
      </c>
      <c r="AE126" s="193" t="str">
        <f aca="false">
IF(AE124="","",VLOOKUP(AE124,))</f>
        <v>
</v>
      </c>
      <c r="AF126" s="193" t="str">
        <f aca="false">
IF(AF124="","",VLOOKUP(AF124,))</f>
        <v>
</v>
      </c>
      <c r="AG126" s="194" t="str">
        <f aca="false">
IF(AG124="","",VLOOKUP(AG124,))</f>
        <v>
</v>
      </c>
      <c r="AH126" s="192" t="str">
        <f aca="false">
IF(AH124="","",VLOOKUP(AH124,))</f>
        <v>
</v>
      </c>
      <c r="AI126" s="193" t="str">
        <f aca="false">
IF(AI124="","",VLOOKUP(AI124,))</f>
        <v>
</v>
      </c>
      <c r="AJ126" s="193" t="str">
        <f aca="false">
IF(AJ124="","",VLOOKUP(AJ124,))</f>
        <v>
</v>
      </c>
      <c r="AK126" s="193" t="str">
        <f aca="false">
IF(AK124="","",VLOOKUP(AK124,))</f>
        <v>
</v>
      </c>
      <c r="AL126" s="193" t="str">
        <f aca="false">
IF(AL124="","",VLOOKUP(AL124,))</f>
        <v>
</v>
      </c>
      <c r="AM126" s="193" t="str">
        <f aca="false">
IF(AM124="","",VLOOKUP(AM124,))</f>
        <v>
</v>
      </c>
      <c r="AN126" s="194" t="str">
        <f aca="false">
IF(AN124="","",VLOOKUP(AN124,))</f>
        <v>
</v>
      </c>
      <c r="AO126" s="192" t="str">
        <f aca="false">
IF(AO124="","",VLOOKUP(AO124,))</f>
        <v>
</v>
      </c>
      <c r="AP126" s="193" t="str">
        <f aca="false">
IF(AP124="","",VLOOKUP(AP124,))</f>
        <v>
</v>
      </c>
      <c r="AQ126" s="193" t="str">
        <f aca="false">
IF(AQ124="","",VLOOKUP(AQ124,))</f>
        <v>
</v>
      </c>
      <c r="AR126" s="193" t="str">
        <f aca="false">
IF(AR124="","",VLOOKUP(AR124,))</f>
        <v>
</v>
      </c>
      <c r="AS126" s="193" t="str">
        <f aca="false">
IF(AS124="","",VLOOKUP(AS124,))</f>
        <v>
</v>
      </c>
      <c r="AT126" s="193" t="str">
        <f aca="false">
IF(AT124="","",VLOOKUP(AT124,))</f>
        <v>
</v>
      </c>
      <c r="AU126" s="194" t="str">
        <f aca="false">
IF(AU124="","",VLOOKUP(AU124,))</f>
        <v>
</v>
      </c>
      <c r="AV126" s="192" t="str">
        <f aca="false">
IF(AV124="","",VLOOKUP(AV124,))</f>
        <v>
</v>
      </c>
      <c r="AW126" s="193" t="str">
        <f aca="false">
IF(AW124="","",VLOOKUP(AW124,))</f>
        <v>
</v>
      </c>
      <c r="AX126" s="193" t="str">
        <f aca="false">
IF(AX124="","",VLOOKUP(AX124,))</f>
        <v>
</v>
      </c>
      <c r="AY126" s="193" t="str">
        <f aca="false">
IF(AY124="","",VLOOKUP(AY124,))</f>
        <v>
</v>
      </c>
      <c r="AZ126" s="193" t="str">
        <f aca="false">
IF(AZ124="","",VLOOKUP(AZ124,))</f>
        <v>
</v>
      </c>
      <c r="BA126" s="193" t="str">
        <f aca="false">
IF(BA124="","",VLOOKUP(BA124,))</f>
        <v>
</v>
      </c>
      <c r="BB126" s="194" t="str">
        <f aca="false">
IF(BB124="","",VLOOKUP(BB124,))</f>
        <v>
</v>
      </c>
      <c r="BC126" s="192" t="str">
        <f aca="false">
IF(BC124="","",VLOOKUP(BC124,))</f>
        <v>
</v>
      </c>
      <c r="BD126" s="193" t="str">
        <f aca="false">
IF(BD124="","",VLOOKUP(BD124,))</f>
        <v>
</v>
      </c>
      <c r="BE126" s="195" t="str">
        <f aca="false">
IF(BE124="","",VLOOKUP(BE124,))</f>
        <v>
</v>
      </c>
      <c r="BF126" s="196" t="n">
        <f aca="false">
IF($BI$3="計画",SUM(AA126:BB126),IF($BI$3="実績",SUM(AA126:BE126),""))</f>
        <v>
0</v>
      </c>
      <c r="BG126" s="196"/>
      <c r="BH126" s="197" t="n">
        <f aca="false">
IF($BI$3="計画",BF126/4,IF($BI$3="実績",(BF126/($BI$7/7)),""))</f>
        <v>
0</v>
      </c>
      <c r="BI126" s="197"/>
      <c r="BJ126" s="182"/>
      <c r="BK126" s="182"/>
      <c r="BL126" s="182"/>
      <c r="BM126" s="182"/>
      <c r="BN126" s="182"/>
    </row>
    <row r="127" customFormat="false" ht="20.25" hidden="false" customHeight="true" outlineLevel="0" collapsed="false">
      <c r="A127" s="0"/>
      <c r="B127" s="198"/>
      <c r="C127" s="198"/>
      <c r="D127" s="198"/>
      <c r="E127" s="198"/>
      <c r="F127" s="198"/>
      <c r="G127" s="199"/>
      <c r="H127" s="199"/>
      <c r="I127" s="199"/>
      <c r="J127" s="199"/>
      <c r="K127" s="199"/>
      <c r="L127" s="199"/>
      <c r="M127" s="200"/>
      <c r="N127" s="200"/>
      <c r="O127" s="199"/>
      <c r="P127" s="199"/>
      <c r="Q127" s="199"/>
      <c r="R127" s="199"/>
      <c r="S127" s="201"/>
      <c r="T127" s="201"/>
      <c r="U127" s="201"/>
      <c r="V127" s="202"/>
      <c r="W127" s="202"/>
      <c r="X127" s="202"/>
      <c r="Y127" s="203"/>
      <c r="Z127" s="204"/>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6"/>
      <c r="BI127" s="206"/>
      <c r="BJ127" s="201"/>
      <c r="BK127" s="201"/>
      <c r="BL127" s="201"/>
      <c r="BM127" s="201"/>
      <c r="BN127" s="201"/>
    </row>
    <row r="128" customFormat="false" ht="20.25" hidden="false" customHeight="true" outlineLevel="0" collapsed="false">
      <c r="A128" s="0"/>
      <c r="B128" s="198"/>
      <c r="C128" s="198"/>
      <c r="D128" s="198"/>
      <c r="E128" s="198"/>
      <c r="F128" s="198"/>
      <c r="G128" s="199"/>
      <c r="H128" s="199"/>
      <c r="I128" s="199"/>
      <c r="J128" s="199"/>
      <c r="K128" s="199"/>
      <c r="L128" s="199"/>
      <c r="M128" s="200"/>
      <c r="N128" s="207" t="s">
        <v>
109</v>
      </c>
      <c r="O128" s="207"/>
      <c r="P128" s="207"/>
      <c r="Q128" s="207"/>
      <c r="R128" s="207"/>
      <c r="S128" s="207"/>
      <c r="T128" s="207"/>
      <c r="U128" s="207"/>
      <c r="V128" s="207"/>
      <c r="W128" s="207"/>
      <c r="X128" s="208"/>
      <c r="Y128" s="207"/>
      <c r="Z128" s="207"/>
      <c r="AA128" s="207"/>
      <c r="AB128" s="207"/>
      <c r="AC128" s="207"/>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6"/>
      <c r="BI128" s="206"/>
      <c r="BJ128" s="201"/>
      <c r="BK128" s="201"/>
      <c r="BL128" s="201"/>
      <c r="BM128" s="201"/>
      <c r="BN128" s="201"/>
    </row>
    <row r="129" customFormat="false" ht="20.25" hidden="false" customHeight="true" outlineLevel="0" collapsed="false">
      <c r="A129" s="0"/>
      <c r="B129" s="198"/>
      <c r="C129" s="198"/>
      <c r="D129" s="198"/>
      <c r="E129" s="198"/>
      <c r="F129" s="198"/>
      <c r="G129" s="199"/>
      <c r="H129" s="199"/>
      <c r="I129" s="199"/>
      <c r="J129" s="199"/>
      <c r="K129" s="199"/>
      <c r="L129" s="199"/>
      <c r="M129" s="200"/>
      <c r="N129" s="207"/>
      <c r="O129" s="209" t="s">
        <v>
110</v>
      </c>
      <c r="P129" s="207"/>
      <c r="Q129" s="207"/>
      <c r="R129" s="207"/>
      <c r="S129" s="207"/>
      <c r="T129" s="207"/>
      <c r="U129" s="207"/>
      <c r="V129" s="207"/>
      <c r="W129" s="207"/>
      <c r="X129" s="208"/>
      <c r="Y129" s="207"/>
      <c r="Z129" s="207"/>
      <c r="AA129" s="207"/>
      <c r="AB129" s="207"/>
      <c r="AC129" s="207"/>
      <c r="AD129" s="205"/>
      <c r="AE129" s="209" t="s">
        <v>
111</v>
      </c>
      <c r="AF129" s="207"/>
      <c r="AG129" s="207"/>
      <c r="AH129" s="207"/>
      <c r="AI129" s="207"/>
      <c r="AJ129" s="207"/>
      <c r="AK129" s="207"/>
      <c r="AL129" s="207"/>
      <c r="AM129" s="207"/>
      <c r="AN129" s="208"/>
      <c r="AO129" s="207"/>
      <c r="AP129" s="207"/>
      <c r="AQ129" s="207"/>
      <c r="AR129" s="207"/>
      <c r="AS129" s="205"/>
      <c r="AT129" s="205"/>
      <c r="AU129" s="209" t="s">
        <v>
112</v>
      </c>
      <c r="AV129" s="205"/>
      <c r="AW129" s="205"/>
      <c r="AX129" s="205"/>
      <c r="AY129" s="205"/>
      <c r="AZ129" s="205"/>
      <c r="BA129" s="205"/>
      <c r="BB129" s="205"/>
      <c r="BC129" s="205"/>
      <c r="BD129" s="205"/>
      <c r="BE129" s="205"/>
      <c r="BF129" s="205"/>
      <c r="BG129" s="205"/>
      <c r="BH129" s="206"/>
      <c r="BI129" s="206"/>
      <c r="BJ129" s="201"/>
      <c r="BK129" s="201"/>
      <c r="BL129" s="201"/>
      <c r="BM129" s="201"/>
      <c r="BN129" s="201"/>
    </row>
    <row r="130" customFormat="false" ht="20.25" hidden="false" customHeight="true" outlineLevel="0" collapsed="false">
      <c r="A130" s="0"/>
      <c r="B130" s="198"/>
      <c r="C130" s="198"/>
      <c r="D130" s="198"/>
      <c r="E130" s="198"/>
      <c r="F130" s="198"/>
      <c r="G130" s="199"/>
      <c r="H130" s="199"/>
      <c r="I130" s="199"/>
      <c r="J130" s="199"/>
      <c r="K130" s="199"/>
      <c r="L130" s="199"/>
      <c r="M130" s="200"/>
      <c r="N130" s="207"/>
      <c r="O130" s="210" t="s">
        <v>
113</v>
      </c>
      <c r="P130" s="210"/>
      <c r="Q130" s="211" t="s">
        <v>
114</v>
      </c>
      <c r="R130" s="211"/>
      <c r="S130" s="211"/>
      <c r="T130" s="211"/>
      <c r="U130" s="207"/>
      <c r="V130" s="212" t="s">
        <v>
115</v>
      </c>
      <c r="W130" s="212"/>
      <c r="X130" s="212"/>
      <c r="Y130" s="212"/>
      <c r="Z130" s="213"/>
      <c r="AA130" s="211" t="s">
        <v>
116</v>
      </c>
      <c r="AB130" s="211"/>
      <c r="AC130" s="0"/>
      <c r="AD130" s="205"/>
      <c r="AE130" s="210" t="s">
        <v>
113</v>
      </c>
      <c r="AF130" s="210"/>
      <c r="AG130" s="211" t="s">
        <v>
114</v>
      </c>
      <c r="AH130" s="211"/>
      <c r="AI130" s="211"/>
      <c r="AJ130" s="211"/>
      <c r="AK130" s="207"/>
      <c r="AL130" s="212" t="s">
        <v>
115</v>
      </c>
      <c r="AM130" s="212"/>
      <c r="AN130" s="212"/>
      <c r="AO130" s="212"/>
      <c r="AP130" s="213"/>
      <c r="AQ130" s="211" t="s">
        <v>
116</v>
      </c>
      <c r="AR130" s="211"/>
      <c r="AS130" s="205"/>
      <c r="AT130" s="205"/>
      <c r="AU130" s="205"/>
      <c r="AV130" s="205"/>
      <c r="AW130" s="205"/>
      <c r="AX130" s="205"/>
      <c r="AY130" s="205"/>
      <c r="AZ130" s="205"/>
      <c r="BA130" s="205"/>
      <c r="BB130" s="205"/>
      <c r="BC130" s="205"/>
      <c r="BD130" s="205"/>
      <c r="BE130" s="205"/>
      <c r="BF130" s="205"/>
      <c r="BG130" s="205"/>
      <c r="BH130" s="206"/>
      <c r="BI130" s="206"/>
      <c r="BJ130" s="200"/>
      <c r="BK130" s="200"/>
      <c r="BL130" s="200"/>
      <c r="BM130" s="200"/>
      <c r="BN130" s="201"/>
    </row>
    <row r="131" customFormat="false" ht="20.25" hidden="false" customHeight="true" outlineLevel="0" collapsed="false">
      <c r="A131" s="0"/>
      <c r="B131" s="198"/>
      <c r="C131" s="198"/>
      <c r="D131" s="198"/>
      <c r="E131" s="198"/>
      <c r="F131" s="198"/>
      <c r="G131" s="199"/>
      <c r="H131" s="199"/>
      <c r="I131" s="199"/>
      <c r="J131" s="199"/>
      <c r="K131" s="199"/>
      <c r="L131" s="199"/>
      <c r="M131" s="200"/>
      <c r="N131" s="207"/>
      <c r="O131" s="210"/>
      <c r="P131" s="210"/>
      <c r="Q131" s="210" t="s">
        <v>
117</v>
      </c>
      <c r="R131" s="210"/>
      <c r="S131" s="210" t="s">
        <v>
118</v>
      </c>
      <c r="T131" s="210"/>
      <c r="U131" s="207"/>
      <c r="V131" s="210" t="s">
        <v>
117</v>
      </c>
      <c r="W131" s="210"/>
      <c r="X131" s="210" t="s">
        <v>
118</v>
      </c>
      <c r="Y131" s="210"/>
      <c r="Z131" s="213"/>
      <c r="AA131" s="211" t="s">
        <v>
119</v>
      </c>
      <c r="AB131" s="211"/>
      <c r="AC131" s="0"/>
      <c r="AD131" s="205"/>
      <c r="AE131" s="210"/>
      <c r="AF131" s="210"/>
      <c r="AG131" s="210" t="s">
        <v>
117</v>
      </c>
      <c r="AH131" s="210"/>
      <c r="AI131" s="210" t="s">
        <v>
118</v>
      </c>
      <c r="AJ131" s="210"/>
      <c r="AK131" s="207"/>
      <c r="AL131" s="210" t="s">
        <v>
117</v>
      </c>
      <c r="AM131" s="210"/>
      <c r="AN131" s="210" t="s">
        <v>
118</v>
      </c>
      <c r="AO131" s="210"/>
      <c r="AP131" s="213"/>
      <c r="AQ131" s="211" t="s">
        <v>
119</v>
      </c>
      <c r="AR131" s="211"/>
      <c r="AS131" s="205"/>
      <c r="AT131" s="205"/>
      <c r="AU131" s="211" t="s">
        <v>
72</v>
      </c>
      <c r="AV131" s="211"/>
      <c r="AW131" s="211"/>
      <c r="AX131" s="211"/>
      <c r="AY131" s="213"/>
      <c r="AZ131" s="211" t="s">
        <v>
83</v>
      </c>
      <c r="BA131" s="211"/>
      <c r="BB131" s="211"/>
      <c r="BC131" s="211"/>
      <c r="BD131" s="213"/>
      <c r="BE131" s="210" t="s">
        <v>
120</v>
      </c>
      <c r="BF131" s="210"/>
      <c r="BG131" s="210"/>
      <c r="BH131" s="210"/>
      <c r="BI131" s="206"/>
      <c r="BJ131" s="211"/>
      <c r="BK131" s="211"/>
      <c r="BL131" s="211"/>
      <c r="BM131" s="211"/>
      <c r="BN131" s="201"/>
    </row>
    <row r="132" customFormat="false" ht="20.25" hidden="false" customHeight="true" outlineLevel="0" collapsed="false">
      <c r="A132" s="0"/>
      <c r="B132" s="198"/>
      <c r="C132" s="198"/>
      <c r="D132" s="198"/>
      <c r="E132" s="198"/>
      <c r="F132" s="198"/>
      <c r="G132" s="199"/>
      <c r="H132" s="199"/>
      <c r="I132" s="199"/>
      <c r="J132" s="199"/>
      <c r="K132" s="199"/>
      <c r="L132" s="199"/>
      <c r="M132" s="200"/>
      <c r="N132" s="207"/>
      <c r="O132" s="82" t="s">
        <v>
55</v>
      </c>
      <c r="P132" s="82"/>
      <c r="Q132" s="214" t="n">
        <f aca="false">
SUMIFS($BF$19:$BG$126,$G$19:$H$126,"看護職員",$M$19:$N$126,"A")+SUMIFS($BF$19:$BG$126,$I$19:$J$126,"看護職員",$K$19:$L$126,"A")</f>
        <v>
480</v>
      </c>
      <c r="R132" s="214"/>
      <c r="S132" s="215" t="n">
        <f aca="false">
SUMIFS($BH$19:$BI$126,$G$19:$H$126,"看護職員",$M$19:$N$126,"A")+SUMIFS($BH$19:$BI$126,$I$19:$J$126,"看護職員",$K$19:$L$126,"A")</f>
        <v>
120</v>
      </c>
      <c r="T132" s="215"/>
      <c r="U132" s="207"/>
      <c r="V132" s="216" t="n">
        <v>
0</v>
      </c>
      <c r="W132" s="216"/>
      <c r="X132" s="217" t="n">
        <v>
0</v>
      </c>
      <c r="Y132" s="217"/>
      <c r="Z132" s="213"/>
      <c r="AA132" s="216" t="n">
        <v>
3</v>
      </c>
      <c r="AB132" s="216"/>
      <c r="AC132" s="0"/>
      <c r="AD132" s="205"/>
      <c r="AE132" s="82" t="s">
        <v>
55</v>
      </c>
      <c r="AF132" s="82"/>
      <c r="AG132" s="214" t="n">
        <f aca="false">
SUMIFS($BF$19:$BG$126,$G$19:$H$126,"介護職員",$M$19:$N$126,"A")+SUMIFS($BF$19:$BG$126,$I$19:$J$126,"介護職員",$K$19:$L$126,"A")</f>
        <v>
2560</v>
      </c>
      <c r="AH132" s="214"/>
      <c r="AI132" s="215" t="n">
        <f aca="false">
SUMIFS($BH$19:$BI$126,$G$19:$H$126,"介護職員",$M$19:$N$126,"A")+SUMIFS($BH$19:$BI$126,$I$19:$J$126,"介護職員",$K$19:$L$126,"A")</f>
        <v>
640</v>
      </c>
      <c r="AJ132" s="215"/>
      <c r="AK132" s="207"/>
      <c r="AL132" s="216" t="n">
        <v>
0</v>
      </c>
      <c r="AM132" s="216"/>
      <c r="AN132" s="216" t="n">
        <v>
0</v>
      </c>
      <c r="AO132" s="216"/>
      <c r="AP132" s="213"/>
      <c r="AQ132" s="216" t="n">
        <v>
16</v>
      </c>
      <c r="AR132" s="216"/>
      <c r="AS132" s="205"/>
      <c r="AT132" s="205"/>
      <c r="AU132" s="218" t="n">
        <f aca="false">
Y146</f>
        <v>
3.5</v>
      </c>
      <c r="AV132" s="218"/>
      <c r="AW132" s="218"/>
      <c r="AX132" s="218"/>
      <c r="AY132" s="211" t="s">
        <v>
121</v>
      </c>
      <c r="AZ132" s="218" t="n">
        <f aca="false">
AO146</f>
        <v>
19.2</v>
      </c>
      <c r="BA132" s="218"/>
      <c r="BB132" s="218"/>
      <c r="BC132" s="218"/>
      <c r="BD132" s="211" t="s">
        <v>
122</v>
      </c>
      <c r="BE132" s="219" t="n">
        <f aca="false">
ROUNDDOWN(AU132+AZ132,1)</f>
        <v>
22.7</v>
      </c>
      <c r="BF132" s="219"/>
      <c r="BG132" s="219"/>
      <c r="BH132" s="219"/>
      <c r="BI132" s="206"/>
      <c r="BJ132" s="220"/>
      <c r="BK132" s="220"/>
      <c r="BL132" s="220"/>
      <c r="BM132" s="220"/>
      <c r="BN132" s="201"/>
    </row>
    <row r="133" customFormat="false" ht="20.25" hidden="false" customHeight="true" outlineLevel="0" collapsed="false">
      <c r="A133" s="0"/>
      <c r="B133" s="198"/>
      <c r="C133" s="198"/>
      <c r="D133" s="198"/>
      <c r="E133" s="198"/>
      <c r="F133" s="198"/>
      <c r="G133" s="199"/>
      <c r="H133" s="199"/>
      <c r="I133" s="199"/>
      <c r="J133" s="199"/>
      <c r="K133" s="199"/>
      <c r="L133" s="199"/>
      <c r="M133" s="200"/>
      <c r="N133" s="207"/>
      <c r="O133" s="82" t="s">
        <v>
69</v>
      </c>
      <c r="P133" s="82"/>
      <c r="Q133" s="214" t="n">
        <f aca="false">
SUMIFS($BF$19:$BG$126,$G$19:$H$126,"看護職員",$M$19:$N$126,"B")+SUMIFS($BF$19:$BG$126,$I$19:$J$126,"看護職員",$K$19:$L$126,"B")</f>
        <v>
80</v>
      </c>
      <c r="R133" s="214"/>
      <c r="S133" s="215" t="n">
        <f aca="false">
SUMIFS($BH$19:$BI$126,$G$19:$H$126,"看護職員",$M$19:$N$126,"B")+SUMIFS($BH$19:$BI$126,$I$19:$J$126,"看護職員",$K$19:$L$126,"B")</f>
        <v>
20</v>
      </c>
      <c r="T133" s="215"/>
      <c r="U133" s="207"/>
      <c r="V133" s="216" t="n">
        <v>
80</v>
      </c>
      <c r="W133" s="216"/>
      <c r="X133" s="217" t="n">
        <v>
20</v>
      </c>
      <c r="Y133" s="217"/>
      <c r="Z133" s="213"/>
      <c r="AA133" s="216" t="n">
        <v>
0</v>
      </c>
      <c r="AB133" s="216"/>
      <c r="AC133" s="0"/>
      <c r="AD133" s="205"/>
      <c r="AE133" s="82" t="s">
        <v>
69</v>
      </c>
      <c r="AF133" s="82"/>
      <c r="AG133" s="214" t="n">
        <f aca="false">
SUMIFS($BF$19:$BG$126,$G$19:$H$126,"介護職員",$M$19:$N$126,"B")+SUMIFS($BF$19:$BG$126,$I$19:$J$126,"介護職員",$K$19:$L$126,"B")</f>
        <v>
0</v>
      </c>
      <c r="AH133" s="214"/>
      <c r="AI133" s="215" t="n">
        <f aca="false">
SUMIFS($BH$19:$BI$126,$G$19:$H$126,"看護職員",$M$19:$N$126,"B")+SUMIFS($BH$19:$BI$126,$I$19:$J$126,"看護職員",$K$19:$L$126,"B")</f>
        <v>
20</v>
      </c>
      <c r="AJ133" s="215"/>
      <c r="AK133" s="207"/>
      <c r="AL133" s="216" t="n">
        <v>
0</v>
      </c>
      <c r="AM133" s="216"/>
      <c r="AN133" s="216" t="n">
        <v>
0</v>
      </c>
      <c r="AO133" s="216"/>
      <c r="AP133" s="213"/>
      <c r="AQ133" s="216" t="n">
        <v>
0</v>
      </c>
      <c r="AR133" s="216"/>
      <c r="AS133" s="205"/>
      <c r="AT133" s="205"/>
      <c r="AU133" s="205"/>
      <c r="AV133" s="205"/>
      <c r="AW133" s="205"/>
      <c r="AX133" s="205"/>
      <c r="AY133" s="205"/>
      <c r="AZ133" s="205"/>
      <c r="BA133" s="205"/>
      <c r="BB133" s="205"/>
      <c r="BC133" s="205"/>
      <c r="BD133" s="205"/>
      <c r="BE133" s="205"/>
      <c r="BF133" s="205"/>
      <c r="BG133" s="205"/>
      <c r="BH133" s="206"/>
      <c r="BI133" s="206"/>
      <c r="BJ133" s="201"/>
      <c r="BK133" s="201"/>
      <c r="BL133" s="201"/>
      <c r="BM133" s="201"/>
      <c r="BN133" s="201"/>
    </row>
    <row r="134" customFormat="false" ht="20.25" hidden="false" customHeight="true" outlineLevel="0" collapsed="false">
      <c r="A134" s="0"/>
      <c r="B134" s="198"/>
      <c r="C134" s="198"/>
      <c r="D134" s="198"/>
      <c r="E134" s="198"/>
      <c r="F134" s="198"/>
      <c r="G134" s="199"/>
      <c r="H134" s="199"/>
      <c r="I134" s="199"/>
      <c r="J134" s="199"/>
      <c r="K134" s="199"/>
      <c r="L134" s="199"/>
      <c r="M134" s="200"/>
      <c r="N134" s="207"/>
      <c r="O134" s="82" t="s">
        <v>
89</v>
      </c>
      <c r="P134" s="82"/>
      <c r="Q134" s="214" t="n">
        <f aca="false">
SUMIFS($BF$19:$BG$126,$G$19:$H$126,"看護職員",$M$19:$N$126,"C")+SUMIFS($BF$19:$BG$126,$I$19:$J$126,"看護職員",$K$19:$L$126,"C")</f>
        <v>
0</v>
      </c>
      <c r="R134" s="214"/>
      <c r="S134" s="215" t="n">
        <f aca="false">
SUMIFS($BH$19:$BI$126,$G$19:$H$126,"看護職員",$M$19:$N$126,"C")+SUMIFS($BH$19:$BI$126,$I$19:$J$126,"看護職員",$K$19:$L$126,"C")</f>
        <v>
0</v>
      </c>
      <c r="T134" s="215"/>
      <c r="U134" s="207"/>
      <c r="V134" s="216" t="n">
        <v>
0</v>
      </c>
      <c r="W134" s="216"/>
      <c r="X134" s="221" t="n">
        <v>
0</v>
      </c>
      <c r="Y134" s="221"/>
      <c r="Z134" s="213"/>
      <c r="AA134" s="82" t="s">
        <v>
123</v>
      </c>
      <c r="AB134" s="82"/>
      <c r="AC134" s="0"/>
      <c r="AD134" s="205"/>
      <c r="AE134" s="82" t="s">
        <v>
89</v>
      </c>
      <c r="AF134" s="82"/>
      <c r="AG134" s="214" t="n">
        <f aca="false">
SUMIFS($BF$19:$BG$126,$G$19:$H$126,"介護職員",$M$19:$N$126,"C")+SUMIFS($BF$19:$BG$126,$I$19:$J$126,"介護職員",$K$19:$L$126,"C")</f>
        <v>
512</v>
      </c>
      <c r="AH134" s="214"/>
      <c r="AI134" s="215" t="n">
        <f aca="false">
SUMIFS($BH$19:$BI$126,$G$19:$H$126,"介護職員",$M$19:$N$126,"C")+SUMIFS($BH$19:$BI$126,$I$19:$J$126,"介護職員",$K$19:$L$126,"C")</f>
        <v>
128</v>
      </c>
      <c r="AJ134" s="215"/>
      <c r="AK134" s="207"/>
      <c r="AL134" s="216" t="n">
        <v>
512</v>
      </c>
      <c r="AM134" s="216"/>
      <c r="AN134" s="221" t="n">
        <v>
128</v>
      </c>
      <c r="AO134" s="221"/>
      <c r="AP134" s="213"/>
      <c r="AQ134" s="82" t="s">
        <v>
123</v>
      </c>
      <c r="AR134" s="82"/>
      <c r="AS134" s="205"/>
      <c r="AT134" s="205"/>
      <c r="AU134" s="205"/>
      <c r="AV134" s="205"/>
      <c r="AW134" s="205"/>
      <c r="AX134" s="205"/>
      <c r="AY134" s="205"/>
      <c r="AZ134" s="205"/>
      <c r="BA134" s="205"/>
      <c r="BB134" s="205"/>
      <c r="BC134" s="205"/>
      <c r="BD134" s="205"/>
      <c r="BE134" s="205"/>
      <c r="BF134" s="205"/>
      <c r="BG134" s="205"/>
      <c r="BH134" s="206"/>
      <c r="BI134" s="206"/>
      <c r="BJ134" s="201"/>
      <c r="BK134" s="201"/>
      <c r="BL134" s="201"/>
      <c r="BM134" s="201"/>
      <c r="BN134" s="201"/>
    </row>
    <row r="135" customFormat="false" ht="20.25" hidden="false" customHeight="true" outlineLevel="0" collapsed="false">
      <c r="A135" s="0"/>
      <c r="B135" s="198"/>
      <c r="C135" s="198"/>
      <c r="D135" s="198"/>
      <c r="E135" s="198"/>
      <c r="F135" s="198"/>
      <c r="G135" s="199"/>
      <c r="H135" s="199"/>
      <c r="I135" s="199"/>
      <c r="J135" s="199"/>
      <c r="K135" s="199"/>
      <c r="L135" s="199"/>
      <c r="M135" s="200"/>
      <c r="N135" s="207"/>
      <c r="O135" s="82" t="s">
        <v>
124</v>
      </c>
      <c r="P135" s="82"/>
      <c r="Q135" s="214" t="n">
        <f aca="false">
SUMIFS($BF$19:$BG$126,$G$19:$H$126,"看護職員",$M$19:$N$126,"D")+SUMIFS($BF$19:$BG$126,$I$19:$J$126,"看護職員",$K$19:$L$126,"D")</f>
        <v>
0</v>
      </c>
      <c r="R135" s="214"/>
      <c r="S135" s="215" t="n">
        <f aca="false">
SUMIFS($BH$19:$BI$126,$G$19:$H$126,"看護職員",$M$19:$N$126,"D")+SUMIFS($BH$19:$BI$126,$I$19:$J$126,"看護職員",$K$19:$L$126,"D")</f>
        <v>
0</v>
      </c>
      <c r="T135" s="215"/>
      <c r="U135" s="207"/>
      <c r="V135" s="216" t="n">
        <v>
0</v>
      </c>
      <c r="W135" s="216"/>
      <c r="X135" s="221" t="n">
        <v>
0</v>
      </c>
      <c r="Y135" s="221"/>
      <c r="Z135" s="213"/>
      <c r="AA135" s="82" t="s">
        <v>
123</v>
      </c>
      <c r="AB135" s="82"/>
      <c r="AC135" s="0"/>
      <c r="AD135" s="205"/>
      <c r="AE135" s="82" t="s">
        <v>
124</v>
      </c>
      <c r="AF135" s="82"/>
      <c r="AG135" s="214" t="n">
        <f aca="false">
SUMIFS($BF$19:$BG$126,$G$19:$H$126,"介護職員",$M$19:$N$126,"D")+SUMIFS($BF$19:$BG$126,$I$19:$J$126,"介護職員",$K$19:$L$126,"D")</f>
        <v>
0</v>
      </c>
      <c r="AH135" s="214"/>
      <c r="AI135" s="215" t="n">
        <f aca="false">
SUMIFS($BH$19:$BI$126,$G$19:$H$126,"介護職員",$M$19:$N$126,"D")+SUMIFS($BH$19:$BI$126,$I$19:$J$126,"介護職員",$K$19:$L$126,"D")</f>
        <v>
0</v>
      </c>
      <c r="AJ135" s="215"/>
      <c r="AK135" s="207"/>
      <c r="AL135" s="216" t="n">
        <v>
0</v>
      </c>
      <c r="AM135" s="216"/>
      <c r="AN135" s="221" t="n">
        <v>
0</v>
      </c>
      <c r="AO135" s="221"/>
      <c r="AP135" s="213"/>
      <c r="AQ135" s="82" t="s">
        <v>
123</v>
      </c>
      <c r="AR135" s="82"/>
      <c r="AS135" s="205"/>
      <c r="AT135" s="205"/>
      <c r="AU135" s="209" t="s">
        <v>
125</v>
      </c>
      <c r="AV135" s="209"/>
      <c r="AW135" s="209"/>
      <c r="AX135" s="209"/>
      <c r="AY135" s="209"/>
      <c r="AZ135" s="209"/>
      <c r="BA135" s="205"/>
      <c r="BB135" s="205"/>
      <c r="BC135" s="205"/>
      <c r="BD135" s="205"/>
      <c r="BE135" s="205"/>
      <c r="BF135" s="205"/>
      <c r="BG135" s="205"/>
      <c r="BH135" s="206"/>
      <c r="BI135" s="206"/>
      <c r="BJ135" s="201"/>
      <c r="BK135" s="201"/>
      <c r="BL135" s="201"/>
      <c r="BM135" s="201"/>
      <c r="BN135" s="201"/>
    </row>
    <row r="136" customFormat="false" ht="20.25" hidden="false" customHeight="true" outlineLevel="0" collapsed="false">
      <c r="A136" s="0"/>
      <c r="B136" s="198"/>
      <c r="C136" s="198"/>
      <c r="D136" s="198"/>
      <c r="E136" s="198"/>
      <c r="F136" s="198"/>
      <c r="G136" s="199"/>
      <c r="H136" s="199"/>
      <c r="I136" s="199"/>
      <c r="J136" s="199"/>
      <c r="K136" s="199"/>
      <c r="L136" s="199"/>
      <c r="M136" s="200"/>
      <c r="N136" s="207"/>
      <c r="O136" s="222" t="s">
        <v>
120</v>
      </c>
      <c r="P136" s="222"/>
      <c r="Q136" s="214" t="n">
        <f aca="false">
SUM(Q132:R135)</f>
        <v>
560</v>
      </c>
      <c r="R136" s="214"/>
      <c r="S136" s="215" t="n">
        <f aca="false">
SUM(S132:T135)</f>
        <v>
140</v>
      </c>
      <c r="T136" s="215"/>
      <c r="U136" s="207"/>
      <c r="V136" s="214" t="n">
        <f aca="false">
SUM(V132:W135)</f>
        <v>
80</v>
      </c>
      <c r="W136" s="214"/>
      <c r="X136" s="215" t="n">
        <f aca="false">
SUM(X132:Y135)</f>
        <v>
20</v>
      </c>
      <c r="Y136" s="215"/>
      <c r="Z136" s="213"/>
      <c r="AA136" s="214" t="n">
        <f aca="false">
SUM(AA132:AB133)</f>
        <v>
3</v>
      </c>
      <c r="AB136" s="214"/>
      <c r="AC136" s="0"/>
      <c r="AD136" s="205"/>
      <c r="AE136" s="222" t="s">
        <v>
120</v>
      </c>
      <c r="AF136" s="222"/>
      <c r="AG136" s="214" t="n">
        <f aca="false">
SUM(AG132:AH135)</f>
        <v>
3072</v>
      </c>
      <c r="AH136" s="214"/>
      <c r="AI136" s="215" t="n">
        <f aca="false">
SUM(AI132:AJ135)</f>
        <v>
788</v>
      </c>
      <c r="AJ136" s="215"/>
      <c r="AK136" s="207"/>
      <c r="AL136" s="214" t="n">
        <f aca="false">
SUM(AL132:AM135)</f>
        <v>
512</v>
      </c>
      <c r="AM136" s="214"/>
      <c r="AN136" s="215" t="n">
        <f aca="false">
SUM(AN132:AO135)</f>
        <v>
128</v>
      </c>
      <c r="AO136" s="215"/>
      <c r="AP136" s="213"/>
      <c r="AQ136" s="214" t="n">
        <f aca="false">
SUM(AQ132:AR133)</f>
        <v>
16</v>
      </c>
      <c r="AR136" s="214"/>
      <c r="AS136" s="205"/>
      <c r="AT136" s="205"/>
      <c r="AU136" s="222" t="s">
        <v>
126</v>
      </c>
      <c r="AV136" s="222"/>
      <c r="AW136" s="222" t="s">
        <v>
127</v>
      </c>
      <c r="AX136" s="222"/>
      <c r="AY136" s="222"/>
      <c r="AZ136" s="222"/>
      <c r="BA136" s="205"/>
      <c r="BB136" s="205"/>
      <c r="BC136" s="205"/>
      <c r="BD136" s="205"/>
      <c r="BE136" s="205"/>
      <c r="BF136" s="205"/>
      <c r="BG136" s="205"/>
      <c r="BH136" s="206"/>
      <c r="BI136" s="206"/>
      <c r="BJ136" s="201"/>
      <c r="BK136" s="201"/>
      <c r="BL136" s="201"/>
      <c r="BM136" s="201"/>
      <c r="BN136" s="201"/>
    </row>
    <row r="137" customFormat="false" ht="20.25" hidden="false" customHeight="true" outlineLevel="0" collapsed="false">
      <c r="A137" s="0"/>
      <c r="B137" s="198"/>
      <c r="C137" s="198"/>
      <c r="D137" s="198"/>
      <c r="E137" s="198"/>
      <c r="F137" s="198"/>
      <c r="G137" s="199"/>
      <c r="H137" s="199"/>
      <c r="I137" s="199"/>
      <c r="J137" s="199"/>
      <c r="K137" s="199"/>
      <c r="L137" s="199"/>
      <c r="M137" s="200"/>
      <c r="N137" s="200"/>
      <c r="O137" s="199"/>
      <c r="P137" s="199"/>
      <c r="Q137" s="199"/>
      <c r="R137" s="199"/>
      <c r="S137" s="201"/>
      <c r="T137" s="201"/>
      <c r="U137" s="201"/>
      <c r="V137" s="202"/>
      <c r="W137" s="202"/>
      <c r="X137" s="202"/>
      <c r="Y137" s="203"/>
      <c r="Z137" s="204"/>
      <c r="AA137" s="205"/>
      <c r="AB137" s="205"/>
      <c r="AC137" s="205"/>
      <c r="AD137" s="205"/>
      <c r="AE137" s="199"/>
      <c r="AF137" s="199"/>
      <c r="AG137" s="199"/>
      <c r="AH137" s="199"/>
      <c r="AI137" s="201"/>
      <c r="AJ137" s="201"/>
      <c r="AK137" s="201"/>
      <c r="AL137" s="202"/>
      <c r="AM137" s="202"/>
      <c r="AN137" s="202"/>
      <c r="AO137" s="203"/>
      <c r="AP137" s="204"/>
      <c r="AQ137" s="205"/>
      <c r="AR137" s="205"/>
      <c r="AS137" s="205"/>
      <c r="AT137" s="205"/>
      <c r="AU137" s="82" t="s">
        <v>
55</v>
      </c>
      <c r="AV137" s="82"/>
      <c r="AW137" s="222" t="s">
        <v>
128</v>
      </c>
      <c r="AX137" s="222"/>
      <c r="AY137" s="222"/>
      <c r="AZ137" s="222"/>
      <c r="BA137" s="205"/>
      <c r="BB137" s="205"/>
      <c r="BC137" s="205"/>
      <c r="BD137" s="205"/>
      <c r="BE137" s="205"/>
      <c r="BF137" s="205"/>
      <c r="BG137" s="205"/>
      <c r="BH137" s="206"/>
      <c r="BI137" s="206"/>
      <c r="BJ137" s="201"/>
      <c r="BK137" s="201"/>
      <c r="BL137" s="201"/>
      <c r="BM137" s="201"/>
      <c r="BN137" s="201"/>
    </row>
    <row r="138" customFormat="false" ht="20.25" hidden="false" customHeight="true" outlineLevel="0" collapsed="false">
      <c r="A138" s="0"/>
      <c r="B138" s="198"/>
      <c r="C138" s="198"/>
      <c r="D138" s="198"/>
      <c r="E138" s="198"/>
      <c r="F138" s="198"/>
      <c r="G138" s="199"/>
      <c r="H138" s="199"/>
      <c r="I138" s="199"/>
      <c r="J138" s="199"/>
      <c r="K138" s="199"/>
      <c r="L138" s="199"/>
      <c r="M138" s="200"/>
      <c r="N138" s="200"/>
      <c r="O138" s="223" t="s">
        <v>
129</v>
      </c>
      <c r="P138" s="207"/>
      <c r="Q138" s="207"/>
      <c r="R138" s="207"/>
      <c r="S138" s="207"/>
      <c r="T138" s="207"/>
      <c r="U138" s="207"/>
      <c r="V138" s="207"/>
      <c r="W138" s="207"/>
      <c r="X138" s="224"/>
      <c r="Y138" s="224"/>
      <c r="Z138" s="207"/>
      <c r="AA138" s="207"/>
      <c r="AB138" s="207"/>
      <c r="AC138" s="205"/>
      <c r="AD138" s="205"/>
      <c r="AE138" s="223" t="s">
        <v>
129</v>
      </c>
      <c r="AF138" s="207"/>
      <c r="AG138" s="207"/>
      <c r="AH138" s="207"/>
      <c r="AI138" s="207"/>
      <c r="AJ138" s="207"/>
      <c r="AK138" s="207"/>
      <c r="AL138" s="207"/>
      <c r="AM138" s="207"/>
      <c r="AN138" s="224"/>
      <c r="AO138" s="224"/>
      <c r="AP138" s="207"/>
      <c r="AQ138" s="207"/>
      <c r="AR138" s="207"/>
      <c r="AS138" s="205"/>
      <c r="AT138" s="205"/>
      <c r="AU138" s="82" t="s">
        <v>
69</v>
      </c>
      <c r="AV138" s="82"/>
      <c r="AW138" s="222" t="s">
        <v>
130</v>
      </c>
      <c r="AX138" s="222"/>
      <c r="AY138" s="222"/>
      <c r="AZ138" s="222"/>
      <c r="BA138" s="205"/>
      <c r="BB138" s="205"/>
      <c r="BC138" s="205"/>
      <c r="BD138" s="205"/>
      <c r="BE138" s="205"/>
      <c r="BF138" s="205"/>
      <c r="BG138" s="205"/>
      <c r="BH138" s="206"/>
      <c r="BI138" s="206"/>
      <c r="BJ138" s="201"/>
      <c r="BK138" s="201"/>
      <c r="BL138" s="201"/>
      <c r="BM138" s="201"/>
      <c r="BN138" s="201"/>
    </row>
    <row r="139" customFormat="false" ht="20.25" hidden="false" customHeight="true" outlineLevel="0" collapsed="false">
      <c r="A139" s="0"/>
      <c r="B139" s="198"/>
      <c r="C139" s="198"/>
      <c r="D139" s="198"/>
      <c r="E139" s="198"/>
      <c r="F139" s="198"/>
      <c r="G139" s="199"/>
      <c r="H139" s="199"/>
      <c r="I139" s="199"/>
      <c r="J139" s="199"/>
      <c r="K139" s="199"/>
      <c r="L139" s="199"/>
      <c r="M139" s="200"/>
      <c r="N139" s="200"/>
      <c r="O139" s="209" t="s">
        <v>
131</v>
      </c>
      <c r="P139" s="207"/>
      <c r="Q139" s="207"/>
      <c r="R139" s="207"/>
      <c r="S139" s="207"/>
      <c r="T139" s="209" t="s">
        <v>
132</v>
      </c>
      <c r="U139" s="207"/>
      <c r="V139" s="207"/>
      <c r="W139" s="207"/>
      <c r="X139" s="208"/>
      <c r="Y139" s="207"/>
      <c r="Z139" s="207"/>
      <c r="AA139" s="207"/>
      <c r="AB139" s="207"/>
      <c r="AC139" s="205"/>
      <c r="AD139" s="205"/>
      <c r="AE139" s="209" t="s">
        <v>
131</v>
      </c>
      <c r="AF139" s="207"/>
      <c r="AG139" s="207"/>
      <c r="AH139" s="207"/>
      <c r="AI139" s="207"/>
      <c r="AJ139" s="209" t="s">
        <v>
132</v>
      </c>
      <c r="AK139" s="207"/>
      <c r="AL139" s="207"/>
      <c r="AM139" s="207"/>
      <c r="AN139" s="208"/>
      <c r="AO139" s="207"/>
      <c r="AP139" s="207"/>
      <c r="AQ139" s="207"/>
      <c r="AR139" s="207"/>
      <c r="AS139" s="205"/>
      <c r="AT139" s="205"/>
      <c r="AU139" s="82" t="s">
        <v>
89</v>
      </c>
      <c r="AV139" s="82"/>
      <c r="AW139" s="222" t="s">
        <v>
133</v>
      </c>
      <c r="AX139" s="222"/>
      <c r="AY139" s="222"/>
      <c r="AZ139" s="222"/>
      <c r="BA139" s="205"/>
      <c r="BB139" s="205"/>
      <c r="BC139" s="205"/>
      <c r="BD139" s="205"/>
      <c r="BE139" s="205"/>
      <c r="BF139" s="205"/>
      <c r="BG139" s="205"/>
      <c r="BH139" s="206"/>
      <c r="BI139" s="206"/>
      <c r="BJ139" s="201"/>
      <c r="BK139" s="201"/>
      <c r="BL139" s="201"/>
      <c r="BM139" s="201"/>
      <c r="BN139" s="201"/>
    </row>
    <row r="140" customFormat="false" ht="20.25" hidden="false" customHeight="true" outlineLevel="0" collapsed="false">
      <c r="A140" s="0"/>
      <c r="B140" s="198"/>
      <c r="C140" s="198"/>
      <c r="D140" s="198"/>
      <c r="E140" s="198"/>
      <c r="F140" s="198"/>
      <c r="G140" s="199"/>
      <c r="H140" s="199"/>
      <c r="I140" s="199"/>
      <c r="J140" s="199"/>
      <c r="K140" s="199"/>
      <c r="L140" s="199"/>
      <c r="M140" s="200"/>
      <c r="N140" s="200"/>
      <c r="O140" s="207" t="str">
        <f aca="false">
IF($BI$3="計画","対象時間数（週平均）","対象時間数（当月合計）")</f>
        <v>
対象時間数（週平均）</v>
      </c>
      <c r="P140" s="207"/>
      <c r="Q140" s="207"/>
      <c r="R140" s="207"/>
      <c r="S140" s="207"/>
      <c r="T140" s="207" t="str">
        <f aca="false">
IF($BI$3="計画","週に勤務すべき時間数","当月に勤務すべき時間数")</f>
        <v>
週に勤務すべき時間数</v>
      </c>
      <c r="U140" s="207"/>
      <c r="V140" s="207"/>
      <c r="W140" s="207"/>
      <c r="X140" s="208"/>
      <c r="Y140" s="209" t="s">
        <v>
134</v>
      </c>
      <c r="Z140" s="207"/>
      <c r="AA140" s="207"/>
      <c r="AB140" s="207"/>
      <c r="AC140" s="205"/>
      <c r="AD140" s="205"/>
      <c r="AE140" s="207" t="str">
        <f aca="false">
IF($BI$3="計画","対象時間数（週平均）","対象時間数（当月合計）")</f>
        <v>
対象時間数（週平均）</v>
      </c>
      <c r="AF140" s="207"/>
      <c r="AG140" s="207"/>
      <c r="AH140" s="207"/>
      <c r="AI140" s="207"/>
      <c r="AJ140" s="207" t="str">
        <f aca="false">
IF($BI$3="計画","週に勤務すべき時間数","当月に勤務すべき時間数")</f>
        <v>
週に勤務すべき時間数</v>
      </c>
      <c r="AK140" s="207"/>
      <c r="AL140" s="207"/>
      <c r="AM140" s="207"/>
      <c r="AN140" s="208"/>
      <c r="AO140" s="209" t="s">
        <v>
134</v>
      </c>
      <c r="AP140" s="207"/>
      <c r="AQ140" s="207"/>
      <c r="AR140" s="207"/>
      <c r="AS140" s="205"/>
      <c r="AT140" s="205"/>
      <c r="AU140" s="82" t="s">
        <v>
124</v>
      </c>
      <c r="AV140" s="82"/>
      <c r="AW140" s="222" t="s">
        <v>
135</v>
      </c>
      <c r="AX140" s="222"/>
      <c r="AY140" s="222"/>
      <c r="AZ140" s="222"/>
      <c r="BA140" s="205"/>
      <c r="BB140" s="205"/>
      <c r="BC140" s="205"/>
      <c r="BD140" s="205"/>
      <c r="BE140" s="205"/>
      <c r="BF140" s="205"/>
      <c r="BG140" s="205"/>
      <c r="BH140" s="206"/>
      <c r="BI140" s="206"/>
      <c r="BJ140" s="201"/>
      <c r="BK140" s="201"/>
      <c r="BL140" s="201"/>
      <c r="BM140" s="201"/>
      <c r="BN140" s="201"/>
    </row>
    <row r="141" customFormat="false" ht="20.25" hidden="false" customHeight="true" outlineLevel="0" collapsed="false">
      <c r="A141" s="0"/>
      <c r="B141" s="0"/>
      <c r="C141" s="0"/>
      <c r="D141" s="0"/>
      <c r="E141" s="0"/>
      <c r="F141" s="0"/>
      <c r="G141" s="0"/>
      <c r="H141" s="0"/>
      <c r="I141" s="0"/>
      <c r="J141" s="0"/>
      <c r="K141" s="0"/>
      <c r="L141" s="0"/>
      <c r="M141" s="0"/>
      <c r="N141" s="0"/>
      <c r="O141" s="225" t="n">
        <f aca="false">
IF($BI$3="計画",X136,V136)</f>
        <v>
20</v>
      </c>
      <c r="P141" s="225"/>
      <c r="Q141" s="225"/>
      <c r="R141" s="225"/>
      <c r="S141" s="226" t="s">
        <v>
136</v>
      </c>
      <c r="T141" s="82" t="n">
        <f aca="false">
IF($BI$3="計画",$BE$5,$BI$5)</f>
        <v>
40</v>
      </c>
      <c r="U141" s="82"/>
      <c r="V141" s="82"/>
      <c r="W141" s="82"/>
      <c r="X141" s="211" t="s">
        <v>
122</v>
      </c>
      <c r="Y141" s="227" t="n">
        <f aca="false">
ROUNDDOWN(O141/T141,1)</f>
        <v>
0.5</v>
      </c>
      <c r="Z141" s="227"/>
      <c r="AA141" s="227"/>
      <c r="AB141" s="227"/>
      <c r="AC141" s="0"/>
      <c r="AD141" s="0"/>
      <c r="AE141" s="225" t="n">
        <f aca="false">
IF($BI$3="計画",AN136,AL136)</f>
        <v>
128</v>
      </c>
      <c r="AF141" s="225"/>
      <c r="AG141" s="225"/>
      <c r="AH141" s="225"/>
      <c r="AI141" s="226" t="s">
        <v>
136</v>
      </c>
      <c r="AJ141" s="82" t="n">
        <f aca="false">
IF($BI$3="計画",$BE$5,$BI$5)</f>
        <v>
40</v>
      </c>
      <c r="AK141" s="82"/>
      <c r="AL141" s="82"/>
      <c r="AM141" s="82"/>
      <c r="AN141" s="211" t="s">
        <v>
122</v>
      </c>
      <c r="AO141" s="227" t="n">
        <f aca="false">
ROUNDDOWN(AE141/AJ141,1)</f>
        <v>
3.2</v>
      </c>
      <c r="AP141" s="227"/>
      <c r="AQ141" s="227"/>
      <c r="AR141" s="227"/>
      <c r="AS141" s="0"/>
      <c r="AT141" s="0"/>
      <c r="AU141" s="0"/>
      <c r="AV141" s="0"/>
      <c r="AW141" s="0"/>
      <c r="AX141" s="0"/>
      <c r="AY141" s="0"/>
      <c r="AZ141" s="0"/>
      <c r="BA141" s="0"/>
      <c r="BB141" s="0"/>
      <c r="BC141" s="0"/>
      <c r="BD141" s="0"/>
      <c r="BE141" s="0"/>
      <c r="BF141" s="0"/>
      <c r="BG141" s="0"/>
      <c r="BH141" s="0"/>
      <c r="BI141" s="0"/>
      <c r="BJ141" s="0"/>
      <c r="BK141" s="0"/>
    </row>
    <row r="142" customFormat="false" ht="20.25" hidden="false" customHeight="true" outlineLevel="0" collapsed="false">
      <c r="A142" s="0"/>
      <c r="B142" s="0"/>
      <c r="C142" s="0"/>
      <c r="D142" s="0"/>
      <c r="E142" s="0"/>
      <c r="F142" s="0"/>
      <c r="G142" s="0"/>
      <c r="H142" s="0"/>
      <c r="I142" s="0"/>
      <c r="J142" s="0"/>
      <c r="K142" s="0"/>
      <c r="L142" s="0"/>
      <c r="M142" s="0"/>
      <c r="N142" s="0"/>
      <c r="O142" s="207"/>
      <c r="P142" s="207"/>
      <c r="Q142" s="207"/>
      <c r="R142" s="207"/>
      <c r="S142" s="207"/>
      <c r="T142" s="207"/>
      <c r="U142" s="207"/>
      <c r="V142" s="207"/>
      <c r="W142" s="207"/>
      <c r="X142" s="208"/>
      <c r="Y142" s="209" t="s">
        <v>
137</v>
      </c>
      <c r="Z142" s="207"/>
      <c r="AA142" s="207"/>
      <c r="AB142" s="207"/>
      <c r="AC142" s="0"/>
      <c r="AD142" s="0"/>
      <c r="AE142" s="207"/>
      <c r="AF142" s="207"/>
      <c r="AG142" s="207"/>
      <c r="AH142" s="207"/>
      <c r="AI142" s="207"/>
      <c r="AJ142" s="207"/>
      <c r="AK142" s="207"/>
      <c r="AL142" s="207"/>
      <c r="AM142" s="207"/>
      <c r="AN142" s="208"/>
      <c r="AO142" s="209" t="s">
        <v>
137</v>
      </c>
      <c r="AP142" s="207"/>
      <c r="AQ142" s="207"/>
      <c r="AR142" s="207"/>
      <c r="AS142" s="0"/>
      <c r="AT142" s="0"/>
      <c r="AU142" s="0"/>
      <c r="AV142" s="0"/>
      <c r="AW142" s="0"/>
      <c r="AX142" s="0"/>
      <c r="AY142" s="0"/>
      <c r="AZ142" s="0"/>
      <c r="BA142" s="0"/>
      <c r="BB142" s="0"/>
      <c r="BC142" s="0"/>
      <c r="BD142" s="0"/>
      <c r="BE142" s="0"/>
      <c r="BF142" s="0"/>
      <c r="BG142" s="0"/>
      <c r="BH142" s="0"/>
      <c r="BI142" s="0"/>
      <c r="BJ142" s="0"/>
      <c r="BK142" s="0"/>
    </row>
    <row r="143" customFormat="false" ht="20.25" hidden="false" customHeight="true" outlineLevel="0" collapsed="false">
      <c r="A143" s="0"/>
      <c r="B143" s="0"/>
      <c r="C143" s="0"/>
      <c r="D143" s="0"/>
      <c r="E143" s="0"/>
      <c r="F143" s="0"/>
      <c r="G143" s="0"/>
      <c r="H143" s="0"/>
      <c r="I143" s="0"/>
      <c r="J143" s="0"/>
      <c r="K143" s="0"/>
      <c r="L143" s="0"/>
      <c r="M143" s="0"/>
      <c r="N143" s="0"/>
      <c r="O143" s="209" t="s">
        <v>
138</v>
      </c>
      <c r="P143" s="207"/>
      <c r="Q143" s="207"/>
      <c r="R143" s="207"/>
      <c r="S143" s="207"/>
      <c r="T143" s="207"/>
      <c r="U143" s="207"/>
      <c r="V143" s="207"/>
      <c r="W143" s="207"/>
      <c r="X143" s="208"/>
      <c r="Y143" s="207"/>
      <c r="Z143" s="207"/>
      <c r="AA143" s="207"/>
      <c r="AB143" s="207"/>
      <c r="AC143" s="0"/>
      <c r="AD143" s="0"/>
      <c r="AE143" s="209" t="s">
        <v>
139</v>
      </c>
      <c r="AF143" s="207"/>
      <c r="AG143" s="207"/>
      <c r="AH143" s="207"/>
      <c r="AI143" s="207"/>
      <c r="AJ143" s="207"/>
      <c r="AK143" s="207"/>
      <c r="AL143" s="207"/>
      <c r="AM143" s="207"/>
      <c r="AN143" s="208"/>
      <c r="AO143" s="207"/>
      <c r="AP143" s="207"/>
      <c r="AQ143" s="207"/>
      <c r="AR143" s="207"/>
      <c r="AS143" s="0"/>
      <c r="AT143" s="0"/>
      <c r="AU143" s="0"/>
      <c r="AV143" s="0"/>
      <c r="AW143" s="0"/>
      <c r="AX143" s="0"/>
      <c r="AY143" s="0"/>
      <c r="AZ143" s="0"/>
      <c r="BA143" s="0"/>
      <c r="BB143" s="0"/>
      <c r="BC143" s="0"/>
      <c r="BD143" s="0"/>
      <c r="BE143" s="0"/>
      <c r="BF143" s="0"/>
      <c r="BG143" s="0"/>
      <c r="BH143" s="0"/>
      <c r="BI143" s="0"/>
      <c r="BJ143" s="0"/>
      <c r="BK143" s="0"/>
    </row>
    <row r="144" customFormat="false" ht="20.25" hidden="false" customHeight="true" outlineLevel="0" collapsed="false">
      <c r="A144" s="0"/>
      <c r="B144" s="0"/>
      <c r="C144" s="0"/>
      <c r="D144" s="0"/>
      <c r="E144" s="0"/>
      <c r="F144" s="0"/>
      <c r="G144" s="0"/>
      <c r="H144" s="0"/>
      <c r="I144" s="0"/>
      <c r="J144" s="0"/>
      <c r="K144" s="0"/>
      <c r="L144" s="0"/>
      <c r="M144" s="0"/>
      <c r="N144" s="0"/>
      <c r="O144" s="209" t="s">
        <v>
116</v>
      </c>
      <c r="P144" s="207"/>
      <c r="Q144" s="207"/>
      <c r="R144" s="207"/>
      <c r="S144" s="207"/>
      <c r="T144" s="207"/>
      <c r="U144" s="207"/>
      <c r="V144" s="207"/>
      <c r="W144" s="207"/>
      <c r="X144" s="208"/>
      <c r="Y144" s="211"/>
      <c r="Z144" s="211"/>
      <c r="AA144" s="211"/>
      <c r="AB144" s="211"/>
      <c r="AC144" s="0"/>
      <c r="AD144" s="0"/>
      <c r="AE144" s="209" t="s">
        <v>
116</v>
      </c>
      <c r="AF144" s="207"/>
      <c r="AG144" s="207"/>
      <c r="AH144" s="207"/>
      <c r="AI144" s="207"/>
      <c r="AJ144" s="207"/>
      <c r="AK144" s="207"/>
      <c r="AL144" s="207"/>
      <c r="AM144" s="207"/>
      <c r="AN144" s="208"/>
      <c r="AO144" s="211"/>
      <c r="AP144" s="211"/>
      <c r="AQ144" s="211"/>
      <c r="AR144" s="211"/>
      <c r="AS144" s="0"/>
      <c r="AT144" s="0"/>
      <c r="AU144" s="0"/>
      <c r="AV144" s="0"/>
      <c r="AW144" s="0"/>
      <c r="AX144" s="0"/>
      <c r="AY144" s="0"/>
      <c r="AZ144" s="0"/>
      <c r="BA144" s="0"/>
      <c r="BB144" s="0"/>
      <c r="BC144" s="0"/>
      <c r="BD144" s="0"/>
      <c r="BE144" s="0"/>
      <c r="BF144" s="0"/>
      <c r="BG144" s="0"/>
      <c r="BH144" s="0"/>
      <c r="BI144" s="0"/>
      <c r="BJ144" s="0"/>
      <c r="BK144" s="0"/>
    </row>
    <row r="145" customFormat="false" ht="20.25" hidden="false" customHeight="true" outlineLevel="0" collapsed="false">
      <c r="A145" s="0"/>
      <c r="B145" s="0"/>
      <c r="C145" s="0"/>
      <c r="D145" s="0"/>
      <c r="E145" s="0"/>
      <c r="F145" s="0"/>
      <c r="G145" s="0"/>
      <c r="H145" s="0"/>
      <c r="I145" s="0"/>
      <c r="J145" s="0"/>
      <c r="K145" s="0"/>
      <c r="L145" s="0"/>
      <c r="M145" s="0"/>
      <c r="N145" s="0"/>
      <c r="O145" s="228" t="s">
        <v>
119</v>
      </c>
      <c r="P145" s="213"/>
      <c r="Q145" s="213"/>
      <c r="R145" s="213"/>
      <c r="S145" s="213"/>
      <c r="T145" s="209" t="s">
        <v>
140</v>
      </c>
      <c r="U145" s="213"/>
      <c r="V145" s="213"/>
      <c r="W145" s="213"/>
      <c r="X145" s="213"/>
      <c r="Y145" s="210" t="s">
        <v>
120</v>
      </c>
      <c r="Z145" s="210"/>
      <c r="AA145" s="210"/>
      <c r="AB145" s="210"/>
      <c r="AC145" s="0"/>
      <c r="AD145" s="0"/>
      <c r="AE145" s="228" t="s">
        <v>
119</v>
      </c>
      <c r="AF145" s="213"/>
      <c r="AG145" s="213"/>
      <c r="AH145" s="213"/>
      <c r="AI145" s="213"/>
      <c r="AJ145" s="209" t="s">
        <v>
140</v>
      </c>
      <c r="AK145" s="213"/>
      <c r="AL145" s="213"/>
      <c r="AM145" s="213"/>
      <c r="AN145" s="213"/>
      <c r="AO145" s="210" t="s">
        <v>
120</v>
      </c>
      <c r="AP145" s="210"/>
      <c r="AQ145" s="210"/>
      <c r="AR145" s="210"/>
      <c r="AS145" s="0"/>
      <c r="AT145" s="0"/>
      <c r="AU145" s="0"/>
      <c r="AV145" s="0"/>
      <c r="AW145" s="0"/>
      <c r="AX145" s="0"/>
      <c r="AY145" s="0"/>
      <c r="AZ145" s="0"/>
      <c r="BA145" s="0"/>
      <c r="BB145" s="0"/>
      <c r="BC145" s="0"/>
      <c r="BD145" s="0"/>
      <c r="BE145" s="0"/>
      <c r="BF145" s="0"/>
      <c r="BG145" s="0"/>
      <c r="BH145" s="0"/>
      <c r="BI145" s="0"/>
      <c r="BJ145" s="0"/>
      <c r="BK145" s="0"/>
    </row>
    <row r="146" customFormat="false" ht="20.25" hidden="false" customHeight="true" outlineLevel="0" collapsed="false">
      <c r="A146" s="0"/>
      <c r="B146" s="0"/>
      <c r="C146" s="0"/>
      <c r="D146" s="0"/>
      <c r="E146" s="0"/>
      <c r="F146" s="0"/>
      <c r="G146" s="0"/>
      <c r="H146" s="0"/>
      <c r="I146" s="0"/>
      <c r="J146" s="0"/>
      <c r="K146" s="0"/>
      <c r="L146" s="0"/>
      <c r="M146" s="0"/>
      <c r="N146" s="0"/>
      <c r="O146" s="82" t="n">
        <f aca="false">
AA136</f>
        <v>
3</v>
      </c>
      <c r="P146" s="82"/>
      <c r="Q146" s="82"/>
      <c r="R146" s="82"/>
      <c r="S146" s="211" t="s">
        <v>
121</v>
      </c>
      <c r="T146" s="227" t="n">
        <f aca="false">
Y141</f>
        <v>
0.5</v>
      </c>
      <c r="U146" s="227"/>
      <c r="V146" s="227"/>
      <c r="W146" s="227"/>
      <c r="X146" s="211" t="s">
        <v>
122</v>
      </c>
      <c r="Y146" s="219" t="n">
        <f aca="false">
ROUNDDOWN(O146+T146,1)</f>
        <v>
3.5</v>
      </c>
      <c r="Z146" s="219"/>
      <c r="AA146" s="219"/>
      <c r="AB146" s="219"/>
      <c r="AC146" s="229"/>
      <c r="AD146" s="229"/>
      <c r="AE146" s="230" t="n">
        <f aca="false">
AQ136</f>
        <v>
16</v>
      </c>
      <c r="AF146" s="230"/>
      <c r="AG146" s="230"/>
      <c r="AH146" s="230"/>
      <c r="AI146" s="231" t="s">
        <v>
121</v>
      </c>
      <c r="AJ146" s="232" t="n">
        <f aca="false">
AO141</f>
        <v>
3.2</v>
      </c>
      <c r="AK146" s="232"/>
      <c r="AL146" s="232"/>
      <c r="AM146" s="232"/>
      <c r="AN146" s="231" t="s">
        <v>
122</v>
      </c>
      <c r="AO146" s="219" t="n">
        <f aca="false">
ROUNDDOWN(AE146+AJ146,1)</f>
        <v>
19.2</v>
      </c>
      <c r="AP146" s="219"/>
      <c r="AQ146" s="219"/>
      <c r="AR146" s="219"/>
      <c r="AS146" s="0"/>
      <c r="AT146" s="0"/>
      <c r="AU146" s="0"/>
      <c r="AV146" s="0"/>
      <c r="AW146" s="0"/>
      <c r="AX146" s="0"/>
      <c r="AY146" s="0"/>
      <c r="AZ146" s="0"/>
      <c r="BA146" s="0"/>
      <c r="BB146" s="0"/>
      <c r="BC146" s="0"/>
      <c r="BD146" s="0"/>
      <c r="BE146" s="0"/>
      <c r="BF146" s="0"/>
      <c r="BG146" s="0"/>
      <c r="BH146" s="0"/>
      <c r="BI146" s="0"/>
      <c r="BJ146" s="0"/>
      <c r="BK146" s="0"/>
    </row>
  </sheetData>
  <sheetProtection sheet="true" objects="true" scenarios="true"/>
  <mergeCells count="907">
    <mergeCell ref="AX1:BM1"/>
    <mergeCell ref="AG2:AH2"/>
    <mergeCell ref="AJ2:AK2"/>
    <mergeCell ref="AN2:AO2"/>
    <mergeCell ref="AX2:BM2"/>
    <mergeCell ref="BI3:BL3"/>
    <mergeCell ref="BA5:BB5"/>
    <mergeCell ref="BE5:BF5"/>
    <mergeCell ref="BI5:BJ5"/>
    <mergeCell ref="BI7:BJ7"/>
    <mergeCell ref="AA9:AB9"/>
    <mergeCell ref="AP10:AQ10"/>
    <mergeCell ref="AX10:AY10"/>
    <mergeCell ref="BC10:BD10"/>
    <mergeCell ref="BK10:BL10"/>
    <mergeCell ref="Q11:S11"/>
    <mergeCell ref="U11:W11"/>
    <mergeCell ref="Q12:S12"/>
    <mergeCell ref="U12:W12"/>
    <mergeCell ref="AX12:AY12"/>
    <mergeCell ref="BK12:BL12"/>
    <mergeCell ref="B14:B18"/>
    <mergeCell ref="C14:C18"/>
    <mergeCell ref="D14:F18"/>
    <mergeCell ref="G14:H18"/>
    <mergeCell ref="M14:N18"/>
    <mergeCell ref="O14:R18"/>
    <mergeCell ref="S14:U18"/>
    <mergeCell ref="V14:Z18"/>
    <mergeCell ref="AA14:BE14"/>
    <mergeCell ref="BF14:BG18"/>
    <mergeCell ref="BH14:BI18"/>
    <mergeCell ref="BJ14:BN18"/>
    <mergeCell ref="AA15:AG15"/>
    <mergeCell ref="AH15:AN15"/>
    <mergeCell ref="AO15:AU15"/>
    <mergeCell ref="AV15:BB15"/>
    <mergeCell ref="BC15:BE15"/>
    <mergeCell ref="C19:C21"/>
    <mergeCell ref="D19:F21"/>
    <mergeCell ref="G19:H19"/>
    <mergeCell ref="M19:N19"/>
    <mergeCell ref="O19:R19"/>
    <mergeCell ref="S19:U21"/>
    <mergeCell ref="BF19:BG19"/>
    <mergeCell ref="BH19:BI19"/>
    <mergeCell ref="BJ19:BN21"/>
    <mergeCell ref="G20:H20"/>
    <mergeCell ref="M20:N20"/>
    <mergeCell ref="O20:R20"/>
    <mergeCell ref="BF20:BG20"/>
    <mergeCell ref="BH20:BI20"/>
    <mergeCell ref="G21:H21"/>
    <mergeCell ref="I21:J21"/>
    <mergeCell ref="K21:L21"/>
    <mergeCell ref="M21:N21"/>
    <mergeCell ref="O21:R21"/>
    <mergeCell ref="BF21:BG21"/>
    <mergeCell ref="BH21:BI21"/>
    <mergeCell ref="C22:C24"/>
    <mergeCell ref="D22:F24"/>
    <mergeCell ref="G22:H22"/>
    <mergeCell ref="M22:N22"/>
    <mergeCell ref="O22:R22"/>
    <mergeCell ref="S22:U24"/>
    <mergeCell ref="BF22:BG22"/>
    <mergeCell ref="BH22:BI22"/>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C28:C30"/>
    <mergeCell ref="D28:F30"/>
    <mergeCell ref="G28:H28"/>
    <mergeCell ref="M28:N28"/>
    <mergeCell ref="O28:R28"/>
    <mergeCell ref="S28:U30"/>
    <mergeCell ref="BF28:BG28"/>
    <mergeCell ref="BH28:BI28"/>
    <mergeCell ref="BJ28:BN30"/>
    <mergeCell ref="G29:H29"/>
    <mergeCell ref="M29:N29"/>
    <mergeCell ref="O29:R29"/>
    <mergeCell ref="BF29:BG29"/>
    <mergeCell ref="BH29:BI29"/>
    <mergeCell ref="G30:H30"/>
    <mergeCell ref="I30:J30"/>
    <mergeCell ref="K30:L30"/>
    <mergeCell ref="M30:N30"/>
    <mergeCell ref="O30:R30"/>
    <mergeCell ref="BF30:BG30"/>
    <mergeCell ref="BH30:BI30"/>
    <mergeCell ref="C31:C33"/>
    <mergeCell ref="D31:F33"/>
    <mergeCell ref="G31:H31"/>
    <mergeCell ref="M31:N31"/>
    <mergeCell ref="O31:R31"/>
    <mergeCell ref="S31:U33"/>
    <mergeCell ref="BF31:BG31"/>
    <mergeCell ref="BH31:BI31"/>
    <mergeCell ref="BJ31:BN33"/>
    <mergeCell ref="G32:H32"/>
    <mergeCell ref="M32:N32"/>
    <mergeCell ref="O32:R32"/>
    <mergeCell ref="BF32:BG32"/>
    <mergeCell ref="BH32:BI32"/>
    <mergeCell ref="G33:H33"/>
    <mergeCell ref="I33:J33"/>
    <mergeCell ref="K33:L33"/>
    <mergeCell ref="M33:N33"/>
    <mergeCell ref="O33:R33"/>
    <mergeCell ref="BF33:BG33"/>
    <mergeCell ref="BH33:BI33"/>
    <mergeCell ref="C34:C36"/>
    <mergeCell ref="D34:F36"/>
    <mergeCell ref="G34:H34"/>
    <mergeCell ref="M34:N34"/>
    <mergeCell ref="O34:R34"/>
    <mergeCell ref="S34:U36"/>
    <mergeCell ref="BF34:BG34"/>
    <mergeCell ref="BH34:BI34"/>
    <mergeCell ref="BJ34:BN36"/>
    <mergeCell ref="G35:H35"/>
    <mergeCell ref="M35:N35"/>
    <mergeCell ref="O35:R35"/>
    <mergeCell ref="BF35:BG35"/>
    <mergeCell ref="BH35:BI35"/>
    <mergeCell ref="G36:H36"/>
    <mergeCell ref="I36:J36"/>
    <mergeCell ref="K36:L36"/>
    <mergeCell ref="M36:N36"/>
    <mergeCell ref="O36:R36"/>
    <mergeCell ref="BF36:BG36"/>
    <mergeCell ref="BH36:BI36"/>
    <mergeCell ref="C37:C39"/>
    <mergeCell ref="D37:F39"/>
    <mergeCell ref="G37:H37"/>
    <mergeCell ref="M37:N37"/>
    <mergeCell ref="O37:R37"/>
    <mergeCell ref="S37:U39"/>
    <mergeCell ref="BF37:BG37"/>
    <mergeCell ref="BH37:BI37"/>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C43:C45"/>
    <mergeCell ref="D43:F45"/>
    <mergeCell ref="G43:H43"/>
    <mergeCell ref="M43:N43"/>
    <mergeCell ref="O43:R43"/>
    <mergeCell ref="S43:U45"/>
    <mergeCell ref="BF43:BG43"/>
    <mergeCell ref="BH43:BI43"/>
    <mergeCell ref="BJ43:BN45"/>
    <mergeCell ref="G44:H44"/>
    <mergeCell ref="M44:N44"/>
    <mergeCell ref="O44:R44"/>
    <mergeCell ref="BF44:BG44"/>
    <mergeCell ref="BH44:BI44"/>
    <mergeCell ref="G45:H45"/>
    <mergeCell ref="I45:J45"/>
    <mergeCell ref="K45:L45"/>
    <mergeCell ref="M45:N45"/>
    <mergeCell ref="O45:R45"/>
    <mergeCell ref="BF45:BG45"/>
    <mergeCell ref="BH45:BI45"/>
    <mergeCell ref="C46:C48"/>
    <mergeCell ref="D46:F48"/>
    <mergeCell ref="G46:H46"/>
    <mergeCell ref="M46:N46"/>
    <mergeCell ref="O46:R46"/>
    <mergeCell ref="S46:U48"/>
    <mergeCell ref="BF46:BG46"/>
    <mergeCell ref="BH46:BI46"/>
    <mergeCell ref="BJ46:BN48"/>
    <mergeCell ref="G47:H47"/>
    <mergeCell ref="M47:N47"/>
    <mergeCell ref="O47:R47"/>
    <mergeCell ref="BF47:BG47"/>
    <mergeCell ref="BH47:BI47"/>
    <mergeCell ref="G48:H48"/>
    <mergeCell ref="I48:J48"/>
    <mergeCell ref="K48:L48"/>
    <mergeCell ref="M48:N48"/>
    <mergeCell ref="O48:R48"/>
    <mergeCell ref="BF48:BG48"/>
    <mergeCell ref="BH48:BI48"/>
    <mergeCell ref="C49:C51"/>
    <mergeCell ref="D49:F51"/>
    <mergeCell ref="G49:H49"/>
    <mergeCell ref="M49:N49"/>
    <mergeCell ref="O49:R49"/>
    <mergeCell ref="S49:U51"/>
    <mergeCell ref="BF49:BG49"/>
    <mergeCell ref="BH49:BI49"/>
    <mergeCell ref="BJ49:BN51"/>
    <mergeCell ref="G50:H50"/>
    <mergeCell ref="M50:N50"/>
    <mergeCell ref="O50:R50"/>
    <mergeCell ref="BF50:BG50"/>
    <mergeCell ref="BH50:BI50"/>
    <mergeCell ref="G51:H51"/>
    <mergeCell ref="I51:J51"/>
    <mergeCell ref="K51:L51"/>
    <mergeCell ref="M51:N51"/>
    <mergeCell ref="O51:R51"/>
    <mergeCell ref="BF51:BG51"/>
    <mergeCell ref="BH51:BI51"/>
    <mergeCell ref="C52:C54"/>
    <mergeCell ref="D52:F54"/>
    <mergeCell ref="G52:H52"/>
    <mergeCell ref="M52:N52"/>
    <mergeCell ref="O52:R52"/>
    <mergeCell ref="S52:U54"/>
    <mergeCell ref="BF52:BG52"/>
    <mergeCell ref="BH52:BI52"/>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C58:C60"/>
    <mergeCell ref="D58:F60"/>
    <mergeCell ref="G58:H58"/>
    <mergeCell ref="M58:N58"/>
    <mergeCell ref="O58:R58"/>
    <mergeCell ref="S58:U60"/>
    <mergeCell ref="BF58:BG58"/>
    <mergeCell ref="BH58:BI58"/>
    <mergeCell ref="BJ58:BN60"/>
    <mergeCell ref="G59:H59"/>
    <mergeCell ref="M59:N59"/>
    <mergeCell ref="O59:R59"/>
    <mergeCell ref="BF59:BG59"/>
    <mergeCell ref="BH59:BI59"/>
    <mergeCell ref="G60:H60"/>
    <mergeCell ref="I60:J60"/>
    <mergeCell ref="K60:L60"/>
    <mergeCell ref="M60:N60"/>
    <mergeCell ref="O60:R60"/>
    <mergeCell ref="BF60:BG60"/>
    <mergeCell ref="BH60:BI60"/>
    <mergeCell ref="C61:C63"/>
    <mergeCell ref="D61:F63"/>
    <mergeCell ref="G61:H61"/>
    <mergeCell ref="M61:N61"/>
    <mergeCell ref="O61:R61"/>
    <mergeCell ref="S61:U63"/>
    <mergeCell ref="BF61:BG61"/>
    <mergeCell ref="BH61:BI61"/>
    <mergeCell ref="BJ61:BN63"/>
    <mergeCell ref="G62:H62"/>
    <mergeCell ref="M62:N62"/>
    <mergeCell ref="O62:R62"/>
    <mergeCell ref="BF62:BG62"/>
    <mergeCell ref="BH62:BI62"/>
    <mergeCell ref="G63:H63"/>
    <mergeCell ref="I63:J63"/>
    <mergeCell ref="K63:L63"/>
    <mergeCell ref="M63:N63"/>
    <mergeCell ref="O63:R63"/>
    <mergeCell ref="BF63:BG63"/>
    <mergeCell ref="BH63:BI63"/>
    <mergeCell ref="C64:C66"/>
    <mergeCell ref="D64:F66"/>
    <mergeCell ref="G64:H64"/>
    <mergeCell ref="M64:N64"/>
    <mergeCell ref="O64:R64"/>
    <mergeCell ref="S64:U66"/>
    <mergeCell ref="BF64:BG64"/>
    <mergeCell ref="BH64:BI64"/>
    <mergeCell ref="BJ64:BN66"/>
    <mergeCell ref="G65:H65"/>
    <mergeCell ref="M65:N65"/>
    <mergeCell ref="O65:R65"/>
    <mergeCell ref="BF65:BG65"/>
    <mergeCell ref="BH65:BI65"/>
    <mergeCell ref="G66:H66"/>
    <mergeCell ref="I66:J66"/>
    <mergeCell ref="K66:L66"/>
    <mergeCell ref="M66:N66"/>
    <mergeCell ref="O66:R66"/>
    <mergeCell ref="BF66:BG66"/>
    <mergeCell ref="BH66:BI66"/>
    <mergeCell ref="C67:C69"/>
    <mergeCell ref="D67:F69"/>
    <mergeCell ref="G67:H67"/>
    <mergeCell ref="M67:N67"/>
    <mergeCell ref="O67:R67"/>
    <mergeCell ref="S67:U69"/>
    <mergeCell ref="BF67:BG67"/>
    <mergeCell ref="BH67:BI67"/>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C73:C75"/>
    <mergeCell ref="D73:F75"/>
    <mergeCell ref="G73:H73"/>
    <mergeCell ref="M73:N73"/>
    <mergeCell ref="O73:R73"/>
    <mergeCell ref="S73:U75"/>
    <mergeCell ref="BF73:BG73"/>
    <mergeCell ref="BH73:BI73"/>
    <mergeCell ref="BJ73:BN75"/>
    <mergeCell ref="G74:H74"/>
    <mergeCell ref="M74:N74"/>
    <mergeCell ref="O74:R74"/>
    <mergeCell ref="BF74:BG74"/>
    <mergeCell ref="BH74:BI74"/>
    <mergeCell ref="G75:H75"/>
    <mergeCell ref="I75:J75"/>
    <mergeCell ref="K75:L75"/>
    <mergeCell ref="M75:N75"/>
    <mergeCell ref="O75:R75"/>
    <mergeCell ref="BF75:BG75"/>
    <mergeCell ref="BH75:BI75"/>
    <mergeCell ref="C76:C78"/>
    <mergeCell ref="D76:F78"/>
    <mergeCell ref="G76:H76"/>
    <mergeCell ref="M76:N76"/>
    <mergeCell ref="O76:R76"/>
    <mergeCell ref="S76:U78"/>
    <mergeCell ref="BF76:BG76"/>
    <mergeCell ref="BH76:BI76"/>
    <mergeCell ref="BJ76:BN78"/>
    <mergeCell ref="G77:H77"/>
    <mergeCell ref="M77:N77"/>
    <mergeCell ref="O77:R77"/>
    <mergeCell ref="BF77:BG77"/>
    <mergeCell ref="BH77:BI77"/>
    <mergeCell ref="G78:H78"/>
    <mergeCell ref="I78:J78"/>
    <mergeCell ref="K78:L78"/>
    <mergeCell ref="M78:N78"/>
    <mergeCell ref="O78:R78"/>
    <mergeCell ref="BF78:BG78"/>
    <mergeCell ref="BH78:BI78"/>
    <mergeCell ref="C79:C81"/>
    <mergeCell ref="D79:F81"/>
    <mergeCell ref="G79:H79"/>
    <mergeCell ref="M79:N79"/>
    <mergeCell ref="O79:R79"/>
    <mergeCell ref="S79:U81"/>
    <mergeCell ref="BF79:BG79"/>
    <mergeCell ref="BH79:BI79"/>
    <mergeCell ref="BJ79:BN81"/>
    <mergeCell ref="G80:H80"/>
    <mergeCell ref="M80:N80"/>
    <mergeCell ref="O80:R80"/>
    <mergeCell ref="BF80:BG80"/>
    <mergeCell ref="BH80:BI80"/>
    <mergeCell ref="G81:H81"/>
    <mergeCell ref="I81:J81"/>
    <mergeCell ref="K81:L81"/>
    <mergeCell ref="M81:N81"/>
    <mergeCell ref="O81:R81"/>
    <mergeCell ref="BF81:BG81"/>
    <mergeCell ref="BH81:BI81"/>
    <mergeCell ref="C82:C84"/>
    <mergeCell ref="D82:F84"/>
    <mergeCell ref="G82:H82"/>
    <mergeCell ref="M82:N82"/>
    <mergeCell ref="O82:R82"/>
    <mergeCell ref="S82:U84"/>
    <mergeCell ref="BF82:BG82"/>
    <mergeCell ref="BH82:BI82"/>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C88:C90"/>
    <mergeCell ref="D88:F90"/>
    <mergeCell ref="G88:H88"/>
    <mergeCell ref="M88:N88"/>
    <mergeCell ref="O88:R88"/>
    <mergeCell ref="S88:U90"/>
    <mergeCell ref="BF88:BG88"/>
    <mergeCell ref="BH88:BI88"/>
    <mergeCell ref="BJ88:BN90"/>
    <mergeCell ref="G89:H89"/>
    <mergeCell ref="M89:N89"/>
    <mergeCell ref="O89:R89"/>
    <mergeCell ref="BF89:BG89"/>
    <mergeCell ref="BH89:BI89"/>
    <mergeCell ref="G90:H90"/>
    <mergeCell ref="I90:J90"/>
    <mergeCell ref="K90:L90"/>
    <mergeCell ref="M90:N90"/>
    <mergeCell ref="O90:R90"/>
    <mergeCell ref="BF90:BG90"/>
    <mergeCell ref="BH90:BI90"/>
    <mergeCell ref="C91:C93"/>
    <mergeCell ref="D91:F93"/>
    <mergeCell ref="G91:H91"/>
    <mergeCell ref="M91:N91"/>
    <mergeCell ref="O91:R91"/>
    <mergeCell ref="S91:U93"/>
    <mergeCell ref="BF91:BG91"/>
    <mergeCell ref="BH91:BI91"/>
    <mergeCell ref="BJ91:BN93"/>
    <mergeCell ref="G92:H92"/>
    <mergeCell ref="M92:N92"/>
    <mergeCell ref="O92:R92"/>
    <mergeCell ref="BF92:BG92"/>
    <mergeCell ref="BH92:BI92"/>
    <mergeCell ref="G93:H93"/>
    <mergeCell ref="I93:J93"/>
    <mergeCell ref="K93:L93"/>
    <mergeCell ref="M93:N93"/>
    <mergeCell ref="O93:R93"/>
    <mergeCell ref="BF93:BG93"/>
    <mergeCell ref="BH93:BI93"/>
    <mergeCell ref="C94:C96"/>
    <mergeCell ref="D94:F96"/>
    <mergeCell ref="G94:H94"/>
    <mergeCell ref="M94:N94"/>
    <mergeCell ref="O94:R94"/>
    <mergeCell ref="S94:U96"/>
    <mergeCell ref="BF94:BG94"/>
    <mergeCell ref="BH94:BI94"/>
    <mergeCell ref="BJ94:BN96"/>
    <mergeCell ref="G95:H95"/>
    <mergeCell ref="M95:N95"/>
    <mergeCell ref="O95:R95"/>
    <mergeCell ref="BF95:BG95"/>
    <mergeCell ref="BH95:BI95"/>
    <mergeCell ref="G96:H96"/>
    <mergeCell ref="I96:J96"/>
    <mergeCell ref="K96:L96"/>
    <mergeCell ref="M96:N96"/>
    <mergeCell ref="O96:R96"/>
    <mergeCell ref="BF96:BG96"/>
    <mergeCell ref="BH96:BI96"/>
    <mergeCell ref="C97:C99"/>
    <mergeCell ref="D97:F99"/>
    <mergeCell ref="G97:H97"/>
    <mergeCell ref="M97:N97"/>
    <mergeCell ref="O97:R97"/>
    <mergeCell ref="S97:U99"/>
    <mergeCell ref="BF97:BG97"/>
    <mergeCell ref="BH97:BI97"/>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C103:C105"/>
    <mergeCell ref="D103:F105"/>
    <mergeCell ref="G103:H103"/>
    <mergeCell ref="M103:N103"/>
    <mergeCell ref="O103:R103"/>
    <mergeCell ref="S103:U105"/>
    <mergeCell ref="BF103:BG103"/>
    <mergeCell ref="BH103:BI103"/>
    <mergeCell ref="BJ103:BN105"/>
    <mergeCell ref="G104:H104"/>
    <mergeCell ref="M104:N104"/>
    <mergeCell ref="O104:R104"/>
    <mergeCell ref="BF104:BG104"/>
    <mergeCell ref="BH104:BI104"/>
    <mergeCell ref="G105:H105"/>
    <mergeCell ref="I105:J105"/>
    <mergeCell ref="K105:L105"/>
    <mergeCell ref="M105:N105"/>
    <mergeCell ref="O105:R105"/>
    <mergeCell ref="BF105:BG105"/>
    <mergeCell ref="BH105:BI105"/>
    <mergeCell ref="C106:C108"/>
    <mergeCell ref="D106:F108"/>
    <mergeCell ref="G106:H106"/>
    <mergeCell ref="M106:N106"/>
    <mergeCell ref="O106:R106"/>
    <mergeCell ref="S106:U108"/>
    <mergeCell ref="BF106:BG106"/>
    <mergeCell ref="BH106:BI106"/>
    <mergeCell ref="BJ106:BN108"/>
    <mergeCell ref="G107:H107"/>
    <mergeCell ref="M107:N107"/>
    <mergeCell ref="O107:R107"/>
    <mergeCell ref="BF107:BG107"/>
    <mergeCell ref="BH107:BI107"/>
    <mergeCell ref="G108:H108"/>
    <mergeCell ref="I108:J108"/>
    <mergeCell ref="K108:L108"/>
    <mergeCell ref="M108:N108"/>
    <mergeCell ref="O108:R108"/>
    <mergeCell ref="BF108:BG108"/>
    <mergeCell ref="BH108:BI108"/>
    <mergeCell ref="C109:C111"/>
    <mergeCell ref="D109:F111"/>
    <mergeCell ref="G109:H109"/>
    <mergeCell ref="M109:N109"/>
    <mergeCell ref="O109:R109"/>
    <mergeCell ref="S109:U111"/>
    <mergeCell ref="BF109:BG109"/>
    <mergeCell ref="BH109:BI109"/>
    <mergeCell ref="BJ109:BN111"/>
    <mergeCell ref="G110:H110"/>
    <mergeCell ref="M110:N110"/>
    <mergeCell ref="O110:R110"/>
    <mergeCell ref="BF110:BG110"/>
    <mergeCell ref="BH110:BI110"/>
    <mergeCell ref="G111:H111"/>
    <mergeCell ref="I111:J111"/>
    <mergeCell ref="K111:L111"/>
    <mergeCell ref="M111:N111"/>
    <mergeCell ref="O111:R111"/>
    <mergeCell ref="BF111:BG111"/>
    <mergeCell ref="BH111:BI111"/>
    <mergeCell ref="C112:C114"/>
    <mergeCell ref="D112:F114"/>
    <mergeCell ref="G112:H112"/>
    <mergeCell ref="M112:N112"/>
    <mergeCell ref="O112:R112"/>
    <mergeCell ref="S112:U114"/>
    <mergeCell ref="BF112:BG112"/>
    <mergeCell ref="BH112:BI112"/>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C118:C120"/>
    <mergeCell ref="D118:F120"/>
    <mergeCell ref="G118:H118"/>
    <mergeCell ref="M118:N118"/>
    <mergeCell ref="O118:R118"/>
    <mergeCell ref="S118:U120"/>
    <mergeCell ref="BF118:BG118"/>
    <mergeCell ref="BH118:BI118"/>
    <mergeCell ref="BJ118:BN120"/>
    <mergeCell ref="G119:H119"/>
    <mergeCell ref="M119:N119"/>
    <mergeCell ref="O119:R119"/>
    <mergeCell ref="BF119:BG119"/>
    <mergeCell ref="BH119:BI119"/>
    <mergeCell ref="G120:H120"/>
    <mergeCell ref="I120:J120"/>
    <mergeCell ref="K120:L120"/>
    <mergeCell ref="M120:N120"/>
    <mergeCell ref="O120:R120"/>
    <mergeCell ref="BF120:BG120"/>
    <mergeCell ref="BH120:BI120"/>
    <mergeCell ref="C121:C123"/>
    <mergeCell ref="D121:F123"/>
    <mergeCell ref="G121:H121"/>
    <mergeCell ref="M121:N121"/>
    <mergeCell ref="O121:R121"/>
    <mergeCell ref="S121:U123"/>
    <mergeCell ref="BF121:BG121"/>
    <mergeCell ref="BH121:BI121"/>
    <mergeCell ref="BJ121:BN123"/>
    <mergeCell ref="G122:H122"/>
    <mergeCell ref="M122:N122"/>
    <mergeCell ref="O122:R122"/>
    <mergeCell ref="BF122:BG122"/>
    <mergeCell ref="BH122:BI122"/>
    <mergeCell ref="G123:H123"/>
    <mergeCell ref="I123:J123"/>
    <mergeCell ref="K123:L123"/>
    <mergeCell ref="M123:N123"/>
    <mergeCell ref="O123:R123"/>
    <mergeCell ref="BF123:BG123"/>
    <mergeCell ref="BH123:BI123"/>
    <mergeCell ref="C124:C126"/>
    <mergeCell ref="D124:F126"/>
    <mergeCell ref="G124:H124"/>
    <mergeCell ref="M124:N124"/>
    <mergeCell ref="O124:R124"/>
    <mergeCell ref="S124:U126"/>
    <mergeCell ref="BF124:BG124"/>
    <mergeCell ref="BH124:BI124"/>
    <mergeCell ref="BJ124:BN126"/>
    <mergeCell ref="G125:H125"/>
    <mergeCell ref="M125:N125"/>
    <mergeCell ref="O125:R125"/>
    <mergeCell ref="BF125:BG125"/>
    <mergeCell ref="BH125:BI125"/>
    <mergeCell ref="G126:H126"/>
    <mergeCell ref="I126:J126"/>
    <mergeCell ref="K126:L126"/>
    <mergeCell ref="M126:N126"/>
    <mergeCell ref="O126:R126"/>
    <mergeCell ref="BF126:BG126"/>
    <mergeCell ref="BH126:BI126"/>
    <mergeCell ref="BJ129:BM129"/>
    <mergeCell ref="O130:P131"/>
    <mergeCell ref="Q130:T130"/>
    <mergeCell ref="V130:Y130"/>
    <mergeCell ref="AA130:AB130"/>
    <mergeCell ref="AE130:AF131"/>
    <mergeCell ref="AG130:AJ130"/>
    <mergeCell ref="AL130:AO130"/>
    <mergeCell ref="AQ130:AR130"/>
    <mergeCell ref="BJ130:BM130"/>
    <mergeCell ref="Q131:R131"/>
    <mergeCell ref="S131:T131"/>
    <mergeCell ref="V131:W131"/>
    <mergeCell ref="X131:Y131"/>
    <mergeCell ref="AA131:AB131"/>
    <mergeCell ref="AG131:AH131"/>
    <mergeCell ref="AI131:AJ131"/>
    <mergeCell ref="AL131:AM131"/>
    <mergeCell ref="AN131:AO131"/>
    <mergeCell ref="AQ131:AR131"/>
    <mergeCell ref="AU131:AX131"/>
    <mergeCell ref="AZ131:BC131"/>
    <mergeCell ref="BE131:BH131"/>
    <mergeCell ref="BJ131:BM131"/>
    <mergeCell ref="O132:P132"/>
    <mergeCell ref="Q132:R132"/>
    <mergeCell ref="S132:T132"/>
    <mergeCell ref="V132:W132"/>
    <mergeCell ref="X132:Y132"/>
    <mergeCell ref="AA132:AB132"/>
    <mergeCell ref="AE132:AF132"/>
    <mergeCell ref="AG132:AH132"/>
    <mergeCell ref="AI132:AJ132"/>
    <mergeCell ref="AL132:AM132"/>
    <mergeCell ref="AN132:AO132"/>
    <mergeCell ref="AQ132:AR132"/>
    <mergeCell ref="AU132:AX132"/>
    <mergeCell ref="AZ132:BC132"/>
    <mergeCell ref="BE132:BH132"/>
    <mergeCell ref="O133:P133"/>
    <mergeCell ref="Q133:R133"/>
    <mergeCell ref="S133:T133"/>
    <mergeCell ref="V133:W133"/>
    <mergeCell ref="X133:Y133"/>
    <mergeCell ref="AA133:AB133"/>
    <mergeCell ref="AE133:AF133"/>
    <mergeCell ref="AG133:AH133"/>
    <mergeCell ref="AI133:AJ133"/>
    <mergeCell ref="AL133:AM133"/>
    <mergeCell ref="AN133:AO133"/>
    <mergeCell ref="AQ133:AR133"/>
    <mergeCell ref="O134:P134"/>
    <mergeCell ref="Q134:R134"/>
    <mergeCell ref="S134:T134"/>
    <mergeCell ref="V134:W134"/>
    <mergeCell ref="X134:Y134"/>
    <mergeCell ref="AA134:AB134"/>
    <mergeCell ref="AE134:AF134"/>
    <mergeCell ref="AG134:AH134"/>
    <mergeCell ref="AI134:AJ134"/>
    <mergeCell ref="AL134:AM134"/>
    <mergeCell ref="AN134:AO134"/>
    <mergeCell ref="AQ134:AR134"/>
    <mergeCell ref="O135:P135"/>
    <mergeCell ref="Q135:R135"/>
    <mergeCell ref="S135:T135"/>
    <mergeCell ref="V135:W135"/>
    <mergeCell ref="X135:Y135"/>
    <mergeCell ref="AA135:AB135"/>
    <mergeCell ref="AE135:AF135"/>
    <mergeCell ref="AG135:AH135"/>
    <mergeCell ref="AI135:AJ135"/>
    <mergeCell ref="AL135:AM135"/>
    <mergeCell ref="AN135:AO135"/>
    <mergeCell ref="AQ135:AR135"/>
    <mergeCell ref="O136:P136"/>
    <mergeCell ref="Q136:R136"/>
    <mergeCell ref="S136:T136"/>
    <mergeCell ref="V136:W136"/>
    <mergeCell ref="X136:Y136"/>
    <mergeCell ref="AA136:AB136"/>
    <mergeCell ref="AE136:AF136"/>
    <mergeCell ref="AG136:AH136"/>
    <mergeCell ref="AI136:AJ136"/>
    <mergeCell ref="AL136:AM136"/>
    <mergeCell ref="AN136:AO136"/>
    <mergeCell ref="AQ136:AR136"/>
    <mergeCell ref="AU136:AV136"/>
    <mergeCell ref="AW136:AZ136"/>
    <mergeCell ref="AU137:AV137"/>
    <mergeCell ref="AW137:AZ137"/>
    <mergeCell ref="AU138:AV138"/>
    <mergeCell ref="AW138:AZ138"/>
    <mergeCell ref="AU139:AV139"/>
    <mergeCell ref="AW139:AZ139"/>
    <mergeCell ref="AU140:AV140"/>
    <mergeCell ref="AW140:AZ140"/>
    <mergeCell ref="O141:R141"/>
    <mergeCell ref="T141:W141"/>
    <mergeCell ref="Y141:AB141"/>
    <mergeCell ref="AE141:AH141"/>
    <mergeCell ref="AJ141:AM141"/>
    <mergeCell ref="AO141:AR141"/>
    <mergeCell ref="Y144:AB144"/>
    <mergeCell ref="AO144:AR144"/>
    <mergeCell ref="Y145:AB145"/>
    <mergeCell ref="AO145:AR145"/>
    <mergeCell ref="O146:R146"/>
    <mergeCell ref="T146:W146"/>
    <mergeCell ref="Y146:AB146"/>
    <mergeCell ref="AE146:AH146"/>
    <mergeCell ref="AJ146:AM146"/>
    <mergeCell ref="AO146:AR146"/>
  </mergeCells>
  <conditionalFormatting sqref="AA127:BE128,AD131:AD134,AA131:AB131,AD136,AA136,AA133:AA134,AA137:AD138,AS136:BE138,AS133:BE134,AA129:AD129,AS129:AT129,AV129:BE129,AS131:AT132,AA21:BE21">
    <cfRule type="expression" priority="2" aboveAverage="0" equalAverage="0" bottom="0" percent="0" rank="0" text="" dxfId="0">
      <formula>
OR(#REF!=$B20,#REF!=$B20)</formula>
    </cfRule>
  </conditionalFormatting>
  <conditionalFormatting sqref="AA140:AD140,AS140:BE140">
    <cfRule type="expression" priority="3" aboveAverage="0" equalAverage="0" bottom="0" percent="0" rank="0" text="" dxfId="1">
      <formula>
OR(#REF!=$B127,#REF!=$B127)</formula>
    </cfRule>
  </conditionalFormatting>
  <conditionalFormatting sqref="AD135,AA135,AS135:BE135">
    <cfRule type="expression" priority="4" aboveAverage="0" equalAverage="0" bottom="0" percent="0" rank="0" text="" dxfId="2">
      <formula>
OR(#REF!=$B127,#REF!=$B127)</formula>
    </cfRule>
  </conditionalFormatting>
  <conditionalFormatting sqref="AD130,AA130:AB130,AA139:AD139,AS139:BE139,AS130:BE130">
    <cfRule type="expression" priority="5" aboveAverage="0" equalAverage="0" bottom="0" percent="0" rank="0" text="" dxfId="3">
      <formula>
OR(#REF!=$B128,#REF!=$B128)</formula>
    </cfRule>
  </conditionalFormatting>
  <conditionalFormatting sqref="AQ131:AR131,AQ136,AQ133:AQ134,AQ137:AR138,AQ129:AR129">
    <cfRule type="expression" priority="6" aboveAverage="0" equalAverage="0" bottom="0" percent="0" rank="0" text="" dxfId="4">
      <formula>
OR(#REF!=$B128,#REF!=$B128)</formula>
    </cfRule>
  </conditionalFormatting>
  <conditionalFormatting sqref="AQ140:AR140">
    <cfRule type="expression" priority="7" aboveAverage="0" equalAverage="0" bottom="0" percent="0" rank="0" text="" dxfId="5">
      <formula>
OR(#REF!=$B127,#REF!=$B127)</formula>
    </cfRule>
  </conditionalFormatting>
  <conditionalFormatting sqref="AQ135">
    <cfRule type="expression" priority="8" aboveAverage="0" equalAverage="0" bottom="0" percent="0" rank="0" text="" dxfId="6">
      <formula>
OR(#REF!=$B127,#REF!=$B127)</formula>
    </cfRule>
  </conditionalFormatting>
  <conditionalFormatting sqref="AQ130:AR130,AQ139:AR139">
    <cfRule type="expression" priority="9" aboveAverage="0" equalAverage="0" bottom="0" percent="0" rank="0" text="" dxfId="7">
      <formula>
OR(#REF!=$B128,#REF!=$B128)</formula>
    </cfRule>
  </conditionalFormatting>
  <conditionalFormatting sqref="AA24:BE24">
    <cfRule type="expression" priority="10" aboveAverage="0" equalAverage="0" bottom="0" percent="0" rank="0" text="" dxfId="8">
      <formula>
OR(#REF!=$B23,#REF!=$B23)</formula>
    </cfRule>
  </conditionalFormatting>
  <conditionalFormatting sqref="AA27:BE27">
    <cfRule type="expression" priority="11" aboveAverage="0" equalAverage="0" bottom="0" percent="0" rank="0" text="" dxfId="9">
      <formula>
OR(#REF!=$B26,#REF!=$B26)</formula>
    </cfRule>
  </conditionalFormatting>
  <conditionalFormatting sqref="AA30:BE30">
    <cfRule type="expression" priority="12" aboveAverage="0" equalAverage="0" bottom="0" percent="0" rank="0" text="" dxfId="10">
      <formula>
OR(#REF!=$B29,#REF!=$B29)</formula>
    </cfRule>
  </conditionalFormatting>
  <conditionalFormatting sqref="AA33:BE33">
    <cfRule type="expression" priority="13" aboveAverage="0" equalAverage="0" bottom="0" percent="0" rank="0" text="" dxfId="11">
      <formula>
OR(#REF!=$B32,#REF!=$B32)</formula>
    </cfRule>
  </conditionalFormatting>
  <conditionalFormatting sqref="AA36:BE36">
    <cfRule type="expression" priority="14" aboveAverage="0" equalAverage="0" bottom="0" percent="0" rank="0" text="" dxfId="12">
      <formula>
OR(#REF!=$B35,#REF!=$B35)</formula>
    </cfRule>
  </conditionalFormatting>
  <conditionalFormatting sqref="AA39:AG39,BC39:BE39">
    <cfRule type="expression" priority="15" aboveAverage="0" equalAverage="0" bottom="0" percent="0" rank="0" text="" dxfId="13">
      <formula>
OR(#REF!=$B38,#REF!=$B38)</formula>
    </cfRule>
  </conditionalFormatting>
  <conditionalFormatting sqref="AA42:BE42">
    <cfRule type="expression" priority="16" aboveAverage="0" equalAverage="0" bottom="0" percent="0" rank="0" text="" dxfId="14">
      <formula>
OR(#REF!=$B41,#REF!=$B41)</formula>
    </cfRule>
  </conditionalFormatting>
  <conditionalFormatting sqref="AA45:BE45">
    <cfRule type="expression" priority="17" aboveAverage="0" equalAverage="0" bottom="0" percent="0" rank="0" text="" dxfId="15">
      <formula>
OR(#REF!=$B44,#REF!=$B44)</formula>
    </cfRule>
  </conditionalFormatting>
  <conditionalFormatting sqref="AA48:BE48">
    <cfRule type="expression" priority="18" aboveAverage="0" equalAverage="0" bottom="0" percent="0" rank="0" text="" dxfId="16">
      <formula>
OR(#REF!=$B47,#REF!=$B47)</formula>
    </cfRule>
  </conditionalFormatting>
  <conditionalFormatting sqref="AA51:BE51">
    <cfRule type="expression" priority="19" aboveAverage="0" equalAverage="0" bottom="0" percent="0" rank="0" text="" dxfId="17">
      <formula>
OR(#REF!=$B50,#REF!=$B50)</formula>
    </cfRule>
  </conditionalFormatting>
  <conditionalFormatting sqref="AA54:BE54">
    <cfRule type="expression" priority="20" aboveAverage="0" equalAverage="0" bottom="0" percent="0" rank="0" text="" dxfId="18">
      <formula>
OR(#REF!=$B53,#REF!=$B53)</formula>
    </cfRule>
  </conditionalFormatting>
  <conditionalFormatting sqref="AA57:BE57">
    <cfRule type="expression" priority="21" aboveAverage="0" equalAverage="0" bottom="0" percent="0" rank="0" text="" dxfId="19">
      <formula>
OR(#REF!=$B56,#REF!=$B56)</formula>
    </cfRule>
  </conditionalFormatting>
  <conditionalFormatting sqref="AA60:BE60">
    <cfRule type="expression" priority="22" aboveAverage="0" equalAverage="0" bottom="0" percent="0" rank="0" text="" dxfId="20">
      <formula>
OR(#REF!=$B59,#REF!=$B59)</formula>
    </cfRule>
  </conditionalFormatting>
  <conditionalFormatting sqref="AA63:BE63">
    <cfRule type="expression" priority="23" aboveAverage="0" equalAverage="0" bottom="0" percent="0" rank="0" text="" dxfId="21">
      <formula>
OR(#REF!=$B62,#REF!=$B62)</formula>
    </cfRule>
  </conditionalFormatting>
  <conditionalFormatting sqref="AA66:BE66">
    <cfRule type="expression" priority="24" aboveAverage="0" equalAverage="0" bottom="0" percent="0" rank="0" text="" dxfId="22">
      <formula>
OR(#REF!=$B65,#REF!=$B65)</formula>
    </cfRule>
  </conditionalFormatting>
  <conditionalFormatting sqref="AA69:BE69">
    <cfRule type="expression" priority="25" aboveAverage="0" equalAverage="0" bottom="0" percent="0" rank="0" text="" dxfId="23">
      <formula>
OR(#REF!=$B68,#REF!=$B68)</formula>
    </cfRule>
  </conditionalFormatting>
  <conditionalFormatting sqref="AA72:BE72">
    <cfRule type="expression" priority="26" aboveAverage="0" equalAverage="0" bottom="0" percent="0" rank="0" text="" dxfId="24">
      <formula>
OR(#REF!=$B71,#REF!=$B71)</formula>
    </cfRule>
  </conditionalFormatting>
  <conditionalFormatting sqref="AA75:BE75">
    <cfRule type="expression" priority="27" aboveAverage="0" equalAverage="0" bottom="0" percent="0" rank="0" text="" dxfId="25">
      <formula>
OR(#REF!=$B74,#REF!=$B74)</formula>
    </cfRule>
  </conditionalFormatting>
  <conditionalFormatting sqref="AA78:BE78">
    <cfRule type="expression" priority="28" aboveAverage="0" equalAverage="0" bottom="0" percent="0" rank="0" text="" dxfId="26">
      <formula>
OR(#REF!=$B77,#REF!=$B77)</formula>
    </cfRule>
  </conditionalFormatting>
  <conditionalFormatting sqref="AA81:BE81">
    <cfRule type="expression" priority="29" aboveAverage="0" equalAverage="0" bottom="0" percent="0" rank="0" text="" dxfId="27">
      <formula>
OR(#REF!=$B80,#REF!=$B80)</formula>
    </cfRule>
  </conditionalFormatting>
  <conditionalFormatting sqref="AA84:BE84">
    <cfRule type="expression" priority="30" aboveAverage="0" equalAverage="0" bottom="0" percent="0" rank="0" text="" dxfId="28">
      <formula>
OR(#REF!=$B83,#REF!=$B83)</formula>
    </cfRule>
  </conditionalFormatting>
  <conditionalFormatting sqref="AA87:BE87">
    <cfRule type="expression" priority="31" aboveAverage="0" equalAverage="0" bottom="0" percent="0" rank="0" text="" dxfId="29">
      <formula>
OR(#REF!=$B86,#REF!=$B86)</formula>
    </cfRule>
  </conditionalFormatting>
  <conditionalFormatting sqref="AA90:BE90">
    <cfRule type="expression" priority="32" aboveAverage="0" equalAverage="0" bottom="0" percent="0" rank="0" text="" dxfId="30">
      <formula>
OR(#REF!=$B89,#REF!=$B89)</formula>
    </cfRule>
  </conditionalFormatting>
  <conditionalFormatting sqref="AA93:BE93">
    <cfRule type="expression" priority="33" aboveAverage="0" equalAverage="0" bottom="0" percent="0" rank="0" text="" dxfId="31">
      <formula>
OR(#REF!=$B92,#REF!=$B92)</formula>
    </cfRule>
  </conditionalFormatting>
  <conditionalFormatting sqref="AA96:BE96">
    <cfRule type="expression" priority="34" aboveAverage="0" equalAverage="0" bottom="0" percent="0" rank="0" text="" dxfId="32">
      <formula>
OR(#REF!=$B95,#REF!=$B95)</formula>
    </cfRule>
  </conditionalFormatting>
  <conditionalFormatting sqref="AA99:BE99">
    <cfRule type="expression" priority="35" aboveAverage="0" equalAverage="0" bottom="0" percent="0" rank="0" text="" dxfId="33">
      <formula>
OR(#REF!=$B98,#REF!=$B98)</formula>
    </cfRule>
  </conditionalFormatting>
  <conditionalFormatting sqref="AA102:BE102">
    <cfRule type="expression" priority="36" aboveAverage="0" equalAverage="0" bottom="0" percent="0" rank="0" text="" dxfId="34">
      <formula>
OR(#REF!=$B101,#REF!=$B101)</formula>
    </cfRule>
  </conditionalFormatting>
  <conditionalFormatting sqref="AA105:BE105">
    <cfRule type="expression" priority="37" aboveAverage="0" equalAverage="0" bottom="0" percent="0" rank="0" text="" dxfId="35">
      <formula>
OR(#REF!=$B104,#REF!=$B104)</formula>
    </cfRule>
  </conditionalFormatting>
  <conditionalFormatting sqref="AA108:BE108">
    <cfRule type="expression" priority="38" aboveAverage="0" equalAverage="0" bottom="0" percent="0" rank="0" text="" dxfId="36">
      <formula>
OR(#REF!=$B107,#REF!=$B107)</formula>
    </cfRule>
  </conditionalFormatting>
  <conditionalFormatting sqref="AA111:BE111">
    <cfRule type="expression" priority="39" aboveAverage="0" equalAverage="0" bottom="0" percent="0" rank="0" text="" dxfId="37">
      <formula>
OR(#REF!=$B110,#REF!=$B110)</formula>
    </cfRule>
  </conditionalFormatting>
  <conditionalFormatting sqref="AA114:BE114">
    <cfRule type="expression" priority="40" aboveAverage="0" equalAverage="0" bottom="0" percent="0" rank="0" text="" dxfId="38">
      <formula>
OR(#REF!=$B113,#REF!=$B113)</formula>
    </cfRule>
  </conditionalFormatting>
  <conditionalFormatting sqref="AA117:BE117">
    <cfRule type="expression" priority="41" aboveAverage="0" equalAverage="0" bottom="0" percent="0" rank="0" text="" dxfId="39">
      <formula>
OR(#REF!=$B116,#REF!=$B116)</formula>
    </cfRule>
  </conditionalFormatting>
  <conditionalFormatting sqref="AA120:BE120">
    <cfRule type="expression" priority="42" aboveAverage="0" equalAverage="0" bottom="0" percent="0" rank="0" text="" dxfId="40">
      <formula>
OR(#REF!=$B119,#REF!=$B119)</formula>
    </cfRule>
  </conditionalFormatting>
  <conditionalFormatting sqref="AA123:BE123">
    <cfRule type="expression" priority="43" aboveAverage="0" equalAverage="0" bottom="0" percent="0" rank="0" text="" dxfId="41">
      <formula>
OR(#REF!=$B122,#REF!=$B122)</formula>
    </cfRule>
  </conditionalFormatting>
  <conditionalFormatting sqref="AA126:BE126">
    <cfRule type="expression" priority="44" aboveAverage="0" equalAverage="0" bottom="0" percent="0" rank="0" text="" dxfId="42">
      <formula>
OR(#REF!=$B125,#REF!=$B125)</formula>
    </cfRule>
  </conditionalFormatting>
  <conditionalFormatting sqref="AH39:AN39">
    <cfRule type="expression" priority="45" aboveAverage="0" equalAverage="0" bottom="0" percent="0" rank="0" text="" dxfId="43">
      <formula>
OR(#REF!=$B38,#REF!=$B38)</formula>
    </cfRule>
  </conditionalFormatting>
  <conditionalFormatting sqref="AO39:AU39">
    <cfRule type="expression" priority="46" aboveAverage="0" equalAverage="0" bottom="0" percent="0" rank="0" text="" dxfId="44">
      <formula>
OR(#REF!=$B38,#REF!=$B38)</formula>
    </cfRule>
  </conditionalFormatting>
  <conditionalFormatting sqref="AV39:BB39">
    <cfRule type="expression" priority="47" aboveAverage="0" equalAverage="0" bottom="0" percent="0" rank="0" text="" dxfId="45">
      <formula>
OR(#REF!=$B38,#REF!=$B38)</formula>
    </cfRule>
  </conditionalFormatting>
  <conditionalFormatting sqref="AA132">
    <cfRule type="expression" priority="48" aboveAverage="0" equalAverage="0" bottom="0" percent="0" rank="0" text="" dxfId="46">
      <formula>
OR(#REF!=$B131,#REF!=$B131)</formula>
    </cfRule>
  </conditionalFormatting>
  <conditionalFormatting sqref="AQ132">
    <cfRule type="expression" priority="49" aboveAverage="0" equalAverage="0" bottom="0" percent="0" rank="0" text="" dxfId="47">
      <formula>
OR(#REF!=$B131,#REF!=$B131)</formula>
    </cfRule>
  </conditionalFormatting>
  <dataValidations count="7">
    <dataValidation allowBlank="true" operator="equal" showDropDown="false" showErrorMessage="true" showInputMessage="true" sqref="AJ3" type="list">
      <formula1>
#REF!</formula1>
      <formula2>
0</formula2>
    </dataValidation>
    <dataValidation allowBlank="true" operator="equal" showDropDown="false" showErrorMessage="true" showInputMessage="true" sqref="BI3:BL3" type="list">
      <formula1>
"計画,実績"</formula1>
      <formula2>
0</formula2>
    </dataValidation>
    <dataValidation allowBlank="true" error="入力可能範囲　32～40" operator="between" showDropDown="false" showErrorMessage="true" showInputMessage="true" sqref="BE5:BF5" type="decimal">
      <formula1>
32</formula1>
      <formula2>
40</formula2>
    </dataValidation>
    <dataValidation allowBlank="true" operator="equal" showDropDown="false" showErrorMessage="false" showInputMessage="true" sqref="C19:C140" type="list">
      <formula1>
"◎,○"</formula1>
      <formula2>
0</formula2>
    </dataValidation>
    <dataValidation allowBlank="true" operator="equal" showDropDown="false" showErrorMessage="true" showInputMessage="true" sqref="G20 G23 G26 G29 G32 G35 G38 G41 G44 G47 G50 G53 G56 G59 G62 G65 G68 G71 G74 G77 G80 G83 G86 G89 G92 G95 G98 G101 G104 G107 G110 G113 G116 G119 G122 G125" type="list">
      <formula1>
職種</formula1>
      <formula2>
0</formula2>
    </dataValidation>
    <dataValidation allowBlank="true" operator="equal" showDropDown="false" showErrorMessage="true" showInputMessage="true" sqref="M20 M23 M26 M29 M32 M35 M38 M41 M44 M47 M50 M53 M56 M59 M62 M65 M68 M71 M74 M77 M80 M83 M86 M89 M92 M95 M98 M101 M104 M107 M110 M113 M116 M119 M122 M125" type="list">
      <formula1>
"A,B,C,D"</formula1>
      <formula2>
0</formula2>
    </dataValidation>
    <dataValidation allowBlank="true" error="リストにない場合のみ、入力してください。" operator="equal" showDropDown="false" showErrorMessage="true" showInputMessage="true" sqref="O20:R20 O23:R23 O26:R26 O29:R29 O32:R32 O35:R35 O38:R38 O41:R41 O44:R44 O47:R47 O50:R50 O53:R53 O56:R56 O59:R59 O62:R62 O65:R65 O68:R68 O71:R71 O74:R74 O77:R77 O80:R80 O83:R83 O86:R86 O89:R89 O92:R92 O95:R95 O98:R98 O101:R101 O104:R104 O107:R107 O110:R110 O113:R113 O116:R116 O119:R119 O122:R122 O125:R125" type="list">
      <formula1>
INDIRECT(G20)</formula1>
      <formula2>
0</formula2>
    </dataValidation>
  </dataValidations>
  <printOptions headings="false" gridLines="false" gridLinesSet="true" horizontalCentered="true" verticalCentered="false"/>
  <pageMargins left="0.157638888888889" right="0.157638888888889" top="0.39375" bottom="0.236111111111111"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AA4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 min="1" style="233" width="1.60728744939271"/>
    <col collapsed="false" hidden="false" max="2" min="2" style="234" width="15.2105263157895"/>
    <col collapsed="false" hidden="false" max="3" min="3" style="234" width="10.7125506072875"/>
    <col collapsed="false" hidden="false" max="4" min="4" style="234" width="3.31983805668016"/>
    <col collapsed="false" hidden="false" max="5" min="5" style="233" width="15.7449392712551"/>
    <col collapsed="false" hidden="false" max="6" min="6" style="233" width="3.31983805668016"/>
    <col collapsed="false" hidden="false" max="7" min="7" style="233" width="15.7449392712551"/>
    <col collapsed="false" hidden="false" max="8" min="8" style="233" width="3.31983805668016"/>
    <col collapsed="false" hidden="false" max="9" min="9" style="234" width="15.7449392712551"/>
    <col collapsed="false" hidden="false" max="10" min="10" style="233" width="3.31983805668016"/>
    <col collapsed="false" hidden="false" max="11" min="11" style="233" width="15.7449392712551"/>
    <col collapsed="false" hidden="false" max="12" min="12" style="233" width="5.03643724696356"/>
    <col collapsed="false" hidden="false" max="13" min="13" style="233" width="15.7449392712551"/>
    <col collapsed="false" hidden="false" max="14" min="14" style="233" width="3.31983805668016"/>
    <col collapsed="false" hidden="false" max="15" min="15" style="233" width="15.7449392712551"/>
    <col collapsed="false" hidden="false" max="16" min="16" style="233" width="3.31983805668016"/>
    <col collapsed="false" hidden="false" max="17" min="17" style="233" width="15.7449392712551"/>
    <col collapsed="false" hidden="false" max="18" min="18" style="233" width="3.31983805668016"/>
    <col collapsed="false" hidden="false" max="19" min="19" style="233" width="15.7449392712551"/>
    <col collapsed="false" hidden="false" max="20" min="20" style="233" width="3.31983805668016"/>
    <col collapsed="false" hidden="false" max="21" min="21" style="233" width="15.7449392712551"/>
    <col collapsed="false" hidden="false" max="22" min="22" style="233" width="3.31983805668016"/>
    <col collapsed="false" hidden="false" max="23" min="23" style="233" width="15.7449392712551"/>
    <col collapsed="false" hidden="false" max="24" min="24" style="233" width="3.31983805668016"/>
    <col collapsed="false" hidden="false" max="25" min="25" style="233" width="15.7449392712551"/>
    <col collapsed="false" hidden="false" max="1025" min="26" style="233" width="9"/>
  </cols>
  <sheetData>
    <row r="1" customFormat="false" ht="18.75" hidden="false" customHeight="false" outlineLevel="0" collapsed="false">
      <c r="B1" s="235" t="s">
        <v>
141</v>
      </c>
      <c r="C1" s="0"/>
      <c r="D1" s="0"/>
      <c r="E1" s="0"/>
      <c r="F1" s="0"/>
      <c r="G1" s="0"/>
      <c r="H1" s="0"/>
      <c r="I1" s="0"/>
      <c r="J1" s="0"/>
      <c r="K1" s="0"/>
      <c r="M1" s="0"/>
      <c r="N1" s="0"/>
      <c r="O1" s="0"/>
      <c r="Q1" s="0"/>
      <c r="R1" s="0"/>
      <c r="S1" s="0"/>
      <c r="T1" s="0"/>
      <c r="U1" s="0"/>
      <c r="V1" s="0"/>
      <c r="W1" s="0"/>
      <c r="Y1" s="0"/>
      <c r="AA1" s="0"/>
    </row>
    <row r="2" customFormat="false" ht="18.75" hidden="false" customHeight="false" outlineLevel="0" collapsed="false">
      <c r="B2" s="236" t="s">
        <v>
142</v>
      </c>
      <c r="C2" s="0"/>
      <c r="D2" s="0"/>
      <c r="E2" s="237" t="s">
        <v>
143</v>
      </c>
      <c r="F2" s="238"/>
      <c r="G2" s="238"/>
      <c r="H2" s="238"/>
      <c r="I2" s="239" t="s">
        <v>
144</v>
      </c>
      <c r="J2" s="238"/>
      <c r="K2" s="238"/>
      <c r="M2" s="0"/>
      <c r="N2" s="0"/>
      <c r="O2" s="0"/>
      <c r="Q2" s="0"/>
      <c r="R2" s="0"/>
      <c r="S2" s="0"/>
      <c r="T2" s="0"/>
      <c r="U2" s="0"/>
      <c r="V2" s="0"/>
      <c r="W2" s="0"/>
      <c r="Y2" s="0"/>
      <c r="AA2" s="0"/>
    </row>
    <row r="3" customFormat="false" ht="18.75" hidden="false" customHeight="false" outlineLevel="0" collapsed="false">
      <c r="B3" s="236"/>
      <c r="C3" s="0"/>
      <c r="D3" s="0"/>
      <c r="E3" s="240" t="s">
        <v>
145</v>
      </c>
      <c r="F3" s="240"/>
      <c r="G3" s="240"/>
      <c r="H3" s="240"/>
      <c r="I3" s="240"/>
      <c r="J3" s="240"/>
      <c r="K3" s="240"/>
      <c r="M3" s="240" t="s">
        <v>
29</v>
      </c>
      <c r="N3" s="240"/>
      <c r="O3" s="240"/>
      <c r="Q3" s="240" t="s">
        <v>
146</v>
      </c>
      <c r="R3" s="240"/>
      <c r="S3" s="240"/>
      <c r="T3" s="240"/>
      <c r="U3" s="240"/>
      <c r="V3" s="240"/>
      <c r="W3" s="240"/>
      <c r="Y3" s="241" t="s">
        <v>
32</v>
      </c>
      <c r="AA3" s="0"/>
    </row>
    <row r="4" customFormat="false" ht="18.75" hidden="false" customHeight="false" outlineLevel="0" collapsed="false">
      <c r="B4" s="242" t="s">
        <v>
147</v>
      </c>
      <c r="C4" s="242" t="s">
        <v>
126</v>
      </c>
      <c r="D4" s="0"/>
      <c r="E4" s="242" t="s">
        <v>
148</v>
      </c>
      <c r="F4" s="234"/>
      <c r="G4" s="242" t="s">
        <v>
149</v>
      </c>
      <c r="H4" s="0"/>
      <c r="I4" s="242" t="s">
        <v>
150</v>
      </c>
      <c r="J4" s="0"/>
      <c r="K4" s="242" t="s">
        <v>
145</v>
      </c>
      <c r="M4" s="242" t="s">
        <v>
151</v>
      </c>
      <c r="N4" s="0"/>
      <c r="O4" s="242" t="s">
        <v>
152</v>
      </c>
      <c r="Q4" s="242" t="s">
        <v>
151</v>
      </c>
      <c r="R4" s="0"/>
      <c r="S4" s="242" t="s">
        <v>
152</v>
      </c>
      <c r="T4" s="0"/>
      <c r="U4" s="242" t="s">
        <v>
150</v>
      </c>
      <c r="V4" s="0"/>
      <c r="W4" s="242" t="s">
        <v>
145</v>
      </c>
      <c r="Y4" s="243" t="s">
        <v>
153</v>
      </c>
      <c r="AA4" s="0"/>
    </row>
    <row r="5" customFormat="false" ht="18.75" hidden="false" customHeight="false" outlineLevel="0" collapsed="false">
      <c r="B5" s="244" t="s">
        <v>
154</v>
      </c>
      <c r="C5" s="245" t="s">
        <v>
53</v>
      </c>
      <c r="D5" s="242" t="s">
        <v>
155</v>
      </c>
      <c r="E5" s="246" t="s">
        <v>
123</v>
      </c>
      <c r="F5" s="242" t="s">
        <v>
30</v>
      </c>
      <c r="G5" s="246" t="s">
        <v>
123</v>
      </c>
      <c r="H5" s="247" t="s">
        <v>
156</v>
      </c>
      <c r="I5" s="246" t="s">
        <v>
123</v>
      </c>
      <c r="J5" s="248" t="s">
        <v>
4</v>
      </c>
      <c r="K5" s="249" t="s">
        <v>
123</v>
      </c>
      <c r="M5" s="250" t="s">
        <v>
123</v>
      </c>
      <c r="N5" s="242" t="s">
        <v>
30</v>
      </c>
      <c r="O5" s="250" t="s">
        <v>
123</v>
      </c>
      <c r="Q5" s="249" t="s">
        <v>
123</v>
      </c>
      <c r="R5" s="242" t="s">
        <v>
30</v>
      </c>
      <c r="S5" s="249" t="s">
        <v>
123</v>
      </c>
      <c r="T5" s="247" t="s">
        <v>
156</v>
      </c>
      <c r="U5" s="246" t="s">
        <v>
123</v>
      </c>
      <c r="V5" s="248" t="s">
        <v>
4</v>
      </c>
      <c r="W5" s="251" t="s">
        <v>
123</v>
      </c>
      <c r="Y5" s="251" t="s">
        <v>
123</v>
      </c>
      <c r="AA5" s="0"/>
    </row>
    <row r="6" customFormat="false" ht="18.75" hidden="false" customHeight="false" outlineLevel="0" collapsed="false">
      <c r="B6" s="244" t="s">
        <v>
157</v>
      </c>
      <c r="C6" s="245" t="s">
        <v>
158</v>
      </c>
      <c r="D6" s="242" t="s">
        <v>
155</v>
      </c>
      <c r="E6" s="246" t="s">
        <v>
123</v>
      </c>
      <c r="F6" s="242" t="s">
        <v>
30</v>
      </c>
      <c r="G6" s="246" t="s">
        <v>
123</v>
      </c>
      <c r="H6" s="247" t="s">
        <v>
156</v>
      </c>
      <c r="I6" s="246" t="s">
        <v>
123</v>
      </c>
      <c r="J6" s="248" t="s">
        <v>
4</v>
      </c>
      <c r="K6" s="249" t="s">
        <v>
123</v>
      </c>
      <c r="M6" s="250" t="s">
        <v>
123</v>
      </c>
      <c r="N6" s="242" t="s">
        <v>
30</v>
      </c>
      <c r="O6" s="250" t="s">
        <v>
123</v>
      </c>
      <c r="Q6" s="249" t="s">
        <v>
123</v>
      </c>
      <c r="R6" s="242" t="s">
        <v>
30</v>
      </c>
      <c r="S6" s="249" t="s">
        <v>
123</v>
      </c>
      <c r="T6" s="247" t="s">
        <v>
156</v>
      </c>
      <c r="U6" s="246" t="s">
        <v>
123</v>
      </c>
      <c r="V6" s="248" t="s">
        <v>
4</v>
      </c>
      <c r="W6" s="251" t="s">
        <v>
123</v>
      </c>
      <c r="Y6" s="251" t="s">
        <v>
123</v>
      </c>
      <c r="AA6" s="0"/>
    </row>
    <row r="7" customFormat="false" ht="18.75" hidden="false" customHeight="false" outlineLevel="0" collapsed="false">
      <c r="B7" s="244" t="s">
        <v>
159</v>
      </c>
      <c r="C7" s="245" t="s">
        <v>
160</v>
      </c>
      <c r="D7" s="242" t="s">
        <v>
155</v>
      </c>
      <c r="E7" s="246" t="s">
        <v>
123</v>
      </c>
      <c r="F7" s="242" t="s">
        <v>
30</v>
      </c>
      <c r="G7" s="246" t="s">
        <v>
123</v>
      </c>
      <c r="H7" s="247" t="s">
        <v>
156</v>
      </c>
      <c r="I7" s="246" t="s">
        <v>
123</v>
      </c>
      <c r="J7" s="248" t="s">
        <v>
4</v>
      </c>
      <c r="K7" s="249" t="s">
        <v>
123</v>
      </c>
      <c r="M7" s="250" t="s">
        <v>
123</v>
      </c>
      <c r="N7" s="242" t="s">
        <v>
30</v>
      </c>
      <c r="O7" s="250" t="s">
        <v>
123</v>
      </c>
      <c r="Q7" s="249" t="s">
        <v>
123</v>
      </c>
      <c r="R7" s="242" t="s">
        <v>
30</v>
      </c>
      <c r="S7" s="249" t="s">
        <v>
123</v>
      </c>
      <c r="T7" s="247" t="s">
        <v>
156</v>
      </c>
      <c r="U7" s="246" t="s">
        <v>
123</v>
      </c>
      <c r="V7" s="248" t="s">
        <v>
4</v>
      </c>
      <c r="W7" s="251" t="s">
        <v>
123</v>
      </c>
      <c r="Y7" s="251" t="s">
        <v>
123</v>
      </c>
      <c r="AA7" s="0"/>
    </row>
    <row r="8" customFormat="false" ht="18.75" hidden="false" customHeight="false" outlineLevel="0" collapsed="false">
      <c r="B8" s="244"/>
      <c r="C8" s="252" t="s">
        <v>
81</v>
      </c>
      <c r="D8" s="242" t="s">
        <v>
155</v>
      </c>
      <c r="E8" s="246" t="n">
        <v>
0.291666666666667</v>
      </c>
      <c r="F8" s="242" t="s">
        <v>
30</v>
      </c>
      <c r="G8" s="246" t="n">
        <v>
0.666666666666667</v>
      </c>
      <c r="H8" s="247" t="s">
        <v>
156</v>
      </c>
      <c r="I8" s="246" t="n">
        <v>
0.0416666666666667</v>
      </c>
      <c r="J8" s="248" t="s">
        <v>
4</v>
      </c>
      <c r="K8" s="251" t="n">
        <f aca="false">
IF(OR(E8="",G8=""),"",(G8+IF(E8&gt;G8,1,0)-E8-I8)*24)</f>
        <v>
8</v>
      </c>
      <c r="M8" s="250" t="s">
        <v>
161</v>
      </c>
      <c r="N8" s="242" t="s">
        <v>
30</v>
      </c>
      <c r="O8" s="250" t="s">
        <v>
161</v>
      </c>
      <c r="Q8" s="253" t="str">
        <f aca="false">
IF(E8="","",IF(E8&lt;M8,M8,IF(E8&gt;=O8,"",E8)))</f>
        <v>
Err:501</v>
      </c>
      <c r="R8" s="242" t="s">
        <v>
30</v>
      </c>
      <c r="S8" s="253" t="n">
        <f aca="false">
IF(G8="","",IF(G8&gt;E8,IF(G8&lt;O8,G8,O8),O8))</f>
        <v>
0.666666666666667</v>
      </c>
      <c r="T8" s="247" t="s">
        <v>
156</v>
      </c>
      <c r="U8" s="246" t="n">
        <f aca="false">
I8</f>
        <v>
0.0416666666666667</v>
      </c>
      <c r="V8" s="248" t="s">
        <v>
4</v>
      </c>
      <c r="W8" s="251" t="n">
        <f aca="false">
IF(Q8="","",IF((S8+IF(Q8&gt;S8,1,0)-Q8-U8)*24=0,"",(S8+IF(Q8&gt;S8,1,0)-Q8-U8)*24))</f>
        <v>
6</v>
      </c>
      <c r="Y8" s="251" t="n">
        <f aca="false">
IF(W8="",K8,IF(OR(K8-W8=0,K8-W8&lt;0),"",K8-W8))</f>
        <v>
2</v>
      </c>
      <c r="AA8" s="0"/>
    </row>
    <row r="9" customFormat="false" ht="18.75" hidden="false" customHeight="false" outlineLevel="0" collapsed="false">
      <c r="B9" s="244"/>
      <c r="C9" s="252" t="s">
        <v>
52</v>
      </c>
      <c r="D9" s="242" t="s">
        <v>
155</v>
      </c>
      <c r="E9" s="246" t="n">
        <v>
0.375</v>
      </c>
      <c r="F9" s="242" t="s">
        <v>
30</v>
      </c>
      <c r="G9" s="246" t="n">
        <v>
0.75</v>
      </c>
      <c r="H9" s="247" t="s">
        <v>
156</v>
      </c>
      <c r="I9" s="246" t="n">
        <v>
0.0416666666666667</v>
      </c>
      <c r="J9" s="248" t="s">
        <v>
4</v>
      </c>
      <c r="K9" s="251" t="n">
        <f aca="false">
IF(OR(E9="",G9=""),"",(G9+IF(E9&gt;G9,1,0)-E9-I9)*24)</f>
        <v>
8</v>
      </c>
      <c r="M9" s="250" t="s">
        <v>
161</v>
      </c>
      <c r="N9" s="242" t="s">
        <v>
30</v>
      </c>
      <c r="O9" s="250" t="s">
        <v>
161</v>
      </c>
      <c r="Q9" s="253" t="str">
        <f aca="false">
IF(E9="","",IF(E9&lt;M9,M9,IF(E9&gt;=O9,"",E9)))</f>
        <v>
Err:501</v>
      </c>
      <c r="R9" s="242" t="s">
        <v>
30</v>
      </c>
      <c r="S9" s="253" t="n">
        <f aca="false">
IF(G9="","",IF(G9&gt;E9,IF(G9&lt;O9,G9,O9),O9))</f>
        <v>
0.75</v>
      </c>
      <c r="T9" s="247" t="s">
        <v>
156</v>
      </c>
      <c r="U9" s="246" t="n">
        <f aca="false">
I9</f>
        <v>
0.0416666666666667</v>
      </c>
      <c r="V9" s="248" t="s">
        <v>
4</v>
      </c>
      <c r="W9" s="251" t="e">
        <f aca="false">
IF(Q9="","",IF((S9+IF(Q9&gt;S9,1,0)-Q9-U9)*24=0,"",(S9+IF(Q9&gt;S9,1,0)-Q9-U9)*24))</f>
        <v>
#VALUE!</v>
      </c>
      <c r="Y9" s="251" t="e">
        <f aca="false">
IF(W9="",K9,IF(OR(K9-W9=0,K9-W9&lt;0),"",K9-W9))</f>
        <v>
#VALUE!</v>
      </c>
      <c r="AA9" s="0"/>
    </row>
    <row r="10" customFormat="false" ht="18.75" hidden="false" customHeight="false" outlineLevel="0" collapsed="false">
      <c r="B10" s="244"/>
      <c r="C10" s="252" t="s">
        <v>
162</v>
      </c>
      <c r="D10" s="242" t="s">
        <v>
155</v>
      </c>
      <c r="E10" s="246" t="n">
        <v>
0.416666666666667</v>
      </c>
      <c r="F10" s="242" t="s">
        <v>
30</v>
      </c>
      <c r="G10" s="246" t="n">
        <v>
0.791666666666667</v>
      </c>
      <c r="H10" s="247" t="s">
        <v>
156</v>
      </c>
      <c r="I10" s="246" t="n">
        <v>
0.0416666666666667</v>
      </c>
      <c r="J10" s="248" t="s">
        <v>
4</v>
      </c>
      <c r="K10" s="251" t="n">
        <f aca="false">
IF(OR(E10="",G10=""),"",(G10+IF(E10&gt;G10,1,0)-E10-I10)*24)</f>
        <v>
8</v>
      </c>
      <c r="M10" s="250" t="s">
        <v>
161</v>
      </c>
      <c r="N10" s="242" t="s">
        <v>
30</v>
      </c>
      <c r="O10" s="250" t="s">
        <v>
161</v>
      </c>
      <c r="Q10" s="253" t="str">
        <f aca="false">
IF(E10="","",IF(E10&lt;M10,M10,IF(E10&gt;=O10,"",E10)))</f>
        <v>
Err:501</v>
      </c>
      <c r="R10" s="242" t="s">
        <v>
30</v>
      </c>
      <c r="S10" s="253" t="n">
        <f aca="false">
IF(G10="","",IF(G10&gt;E10,IF(G10&lt;O10,G10,O10),O10))</f>
        <v>
0.791666666666667</v>
      </c>
      <c r="T10" s="247" t="s">
        <v>
156</v>
      </c>
      <c r="U10" s="246" t="n">
        <f aca="false">
I10</f>
        <v>
0.0416666666666667</v>
      </c>
      <c r="V10" s="248" t="s">
        <v>
4</v>
      </c>
      <c r="W10" s="251" t="e">
        <f aca="false">
IF(Q10="","",IF((S10+IF(Q10&gt;S10,1,0)-Q10-U10)*24=0,"",(S10+IF(Q10&gt;S10,1,0)-Q10-U10)*24))</f>
        <v>
#VALUE!</v>
      </c>
      <c r="Y10" s="251" t="e">
        <f aca="false">
IF(W10="",K10,IF(OR(K10-W10=0,K10-W10&lt;0),"",K10-W10))</f>
        <v>
#VALUE!</v>
      </c>
      <c r="AA10" s="0"/>
    </row>
    <row r="11" customFormat="false" ht="18.75" hidden="false" customHeight="false" outlineLevel="0" collapsed="false">
      <c r="B11" s="244"/>
      <c r="C11" s="252" t="s">
        <v>
82</v>
      </c>
      <c r="D11" s="242" t="s">
        <v>
155</v>
      </c>
      <c r="E11" s="246" t="n">
        <v>
0.5</v>
      </c>
      <c r="F11" s="242" t="s">
        <v>
30</v>
      </c>
      <c r="G11" s="246" t="n">
        <v>
0.875</v>
      </c>
      <c r="H11" s="247" t="s">
        <v>
156</v>
      </c>
      <c r="I11" s="246" t="n">
        <v>
0.0416666666666667</v>
      </c>
      <c r="J11" s="248" t="s">
        <v>
4</v>
      </c>
      <c r="K11" s="251" t="n">
        <f aca="false">
IF(OR(E11="",G11=""),"",(G11+IF(E11&gt;G11,1,0)-E11-I11)*24)</f>
        <v>
8</v>
      </c>
      <c r="M11" s="250" t="s">
        <v>
161</v>
      </c>
      <c r="N11" s="242" t="s">
        <v>
30</v>
      </c>
      <c r="O11" s="250" t="s">
        <v>
161</v>
      </c>
      <c r="Q11" s="253" t="str">
        <f aca="false">
IF(E11="","",IF(E11&lt;M11,M11,IF(E11&gt;=O11,"",E11)))</f>
        <v>
Err:501</v>
      </c>
      <c r="R11" s="242" t="s">
        <v>
30</v>
      </c>
      <c r="S11" s="253" t="n">
        <f aca="false">
IF(G11="","",IF(G11&gt;E11,IF(G11&lt;O11,G11,O11),O11))</f>
        <v>
0.875</v>
      </c>
      <c r="T11" s="247" t="s">
        <v>
156</v>
      </c>
      <c r="U11" s="246" t="n">
        <v>
0</v>
      </c>
      <c r="V11" s="248" t="s">
        <v>
4</v>
      </c>
      <c r="W11" s="251" t="e">
        <f aca="false">
IF(Q11="","",IF((S11+IF(Q11&gt;S11,1,0)-Q11-U11)*24=0,"",(S11+IF(Q11&gt;S11,1,0)-Q11-U11)*24))</f>
        <v>
#VALUE!</v>
      </c>
      <c r="Y11" s="251" t="e">
        <f aca="false">
IF(W11="",K11,IF(OR(K11-W11=0,K11-W11&lt;0),"",K11-W11))</f>
        <v>
#VALUE!</v>
      </c>
      <c r="AA11" s="0"/>
    </row>
    <row r="12" customFormat="false" ht="18.75" hidden="false" customHeight="false" outlineLevel="0" collapsed="false">
      <c r="B12" s="244"/>
      <c r="C12" s="252" t="s">
        <v>
73</v>
      </c>
      <c r="D12" s="242" t="s">
        <v>
155</v>
      </c>
      <c r="E12" s="246" t="n">
        <v>
0.375</v>
      </c>
      <c r="F12" s="242" t="s">
        <v>
30</v>
      </c>
      <c r="G12" s="246" t="n">
        <v>
0.541666666666667</v>
      </c>
      <c r="H12" s="247" t="s">
        <v>
156</v>
      </c>
      <c r="I12" s="246" t="n">
        <v>
0</v>
      </c>
      <c r="J12" s="248" t="s">
        <v>
4</v>
      </c>
      <c r="K12" s="251" t="n">
        <f aca="false">
IF(OR(E12="",G12=""),"",(G12+IF(E12&gt;G12,1,0)-E12-I12)*24)</f>
        <v>
4</v>
      </c>
      <c r="M12" s="250" t="s">
        <v>
161</v>
      </c>
      <c r="N12" s="242" t="s">
        <v>
30</v>
      </c>
      <c r="O12" s="250" t="s">
        <v>
161</v>
      </c>
      <c r="Q12" s="253" t="str">
        <f aca="false">
IF(E12="","",IF(E12&lt;M12,M12,IF(E12&gt;=O12,"",E12)))</f>
        <v>
Err:501</v>
      </c>
      <c r="R12" s="242" t="s">
        <v>
30</v>
      </c>
      <c r="S12" s="253" t="n">
        <f aca="false">
IF(G12="","",IF(G12&gt;E12,IF(G12&lt;O12,G12,O12),O12))</f>
        <v>
0.541666666666667</v>
      </c>
      <c r="T12" s="247" t="s">
        <v>
156</v>
      </c>
      <c r="U12" s="246" t="n">
        <f aca="false">
I12</f>
        <v>
0</v>
      </c>
      <c r="V12" s="248" t="s">
        <v>
4</v>
      </c>
      <c r="W12" s="251" t="e">
        <f aca="false">
IF(Q12="","",IF((S12+IF(Q12&gt;S12,1,0)-Q12-U12)*24=0,"",(S12+IF(Q12&gt;S12,1,0)-Q12-U12)*24))</f>
        <v>
#VALUE!</v>
      </c>
      <c r="Y12" s="251" t="e">
        <f aca="false">
IF(W12="",K12,IF(OR(K12-W12=0,K12-W12&lt;0),"",K12-W12))</f>
        <v>
#VALUE!</v>
      </c>
      <c r="AA12" s="0"/>
    </row>
    <row r="13" customFormat="false" ht="18.75" hidden="false" customHeight="false" outlineLevel="0" collapsed="false">
      <c r="B13" s="244"/>
      <c r="C13" s="252" t="s">
        <v>
66</v>
      </c>
      <c r="D13" s="242" t="s">
        <v>
155</v>
      </c>
      <c r="E13" s="246" t="n">
        <v>
0.541666666666667</v>
      </c>
      <c r="F13" s="242" t="s">
        <v>
30</v>
      </c>
      <c r="G13" s="246" t="n">
        <v>
0.708333333333333</v>
      </c>
      <c r="H13" s="247" t="s">
        <v>
156</v>
      </c>
      <c r="I13" s="246" t="n">
        <v>
0</v>
      </c>
      <c r="J13" s="248" t="s">
        <v>
4</v>
      </c>
      <c r="K13" s="251" t="n">
        <f aca="false">
IF(OR(E13="",G13=""),"",(G13+IF(E13&gt;G13,1,0)-E13-I13)*24)</f>
        <v>
4</v>
      </c>
      <c r="M13" s="250" t="s">
        <v>
161</v>
      </c>
      <c r="N13" s="242" t="s">
        <v>
30</v>
      </c>
      <c r="O13" s="250" t="s">
        <v>
161</v>
      </c>
      <c r="Q13" s="253" t="str">
        <f aca="false">
IF(E13="","",IF(E13&lt;M13,M13,IF(E13&gt;=O13,"",E13)))</f>
        <v>
Err:501</v>
      </c>
      <c r="R13" s="242" t="s">
        <v>
30</v>
      </c>
      <c r="S13" s="253" t="n">
        <f aca="false">
IF(G13="","",IF(G13&gt;E13,IF(G13&lt;O13,G13,O13),O13))</f>
        <v>
0.708333333333333</v>
      </c>
      <c r="T13" s="247" t="s">
        <v>
156</v>
      </c>
      <c r="U13" s="246" t="n">
        <f aca="false">
I13</f>
        <v>
0</v>
      </c>
      <c r="V13" s="248" t="s">
        <v>
4</v>
      </c>
      <c r="W13" s="251" t="e">
        <f aca="false">
IF(Q13="","",IF((S13+IF(Q13&gt;S13,1,0)-Q13-U13)*24=0,"",(S13+IF(Q13&gt;S13,1,0)-Q13-U13)*24))</f>
        <v>
#VALUE!</v>
      </c>
      <c r="Y13" s="251" t="e">
        <f aca="false">
IF(W13="",K13,IF(OR(K13-W13=0,K13-W13&lt;0),"",K13-W13))</f>
        <v>
#VALUE!</v>
      </c>
      <c r="AA13" s="0"/>
    </row>
    <row r="14" customFormat="false" ht="18.75" hidden="false" customHeight="false" outlineLevel="0" collapsed="false">
      <c r="B14" s="244"/>
      <c r="C14" s="252" t="s">
        <v>
163</v>
      </c>
      <c r="D14" s="242" t="s">
        <v>
155</v>
      </c>
      <c r="E14" s="246" t="n">
        <v>
0.583333333333333</v>
      </c>
      <c r="F14" s="242" t="s">
        <v>
30</v>
      </c>
      <c r="G14" s="246" t="n">
        <v>
0.833333333333333</v>
      </c>
      <c r="H14" s="247" t="s">
        <v>
156</v>
      </c>
      <c r="I14" s="246" t="n">
        <v>
0</v>
      </c>
      <c r="J14" s="248" t="s">
        <v>
4</v>
      </c>
      <c r="K14" s="251" t="n">
        <f aca="false">
IF(OR(E14="",G14=""),"",(G14+IF(E14&gt;G14,1,0)-E14-I14)*24)</f>
        <v>
6</v>
      </c>
      <c r="M14" s="250" t="s">
        <v>
161</v>
      </c>
      <c r="N14" s="242" t="s">
        <v>
30</v>
      </c>
      <c r="O14" s="250" t="s">
        <v>
161</v>
      </c>
      <c r="Q14" s="253" t="str">
        <f aca="false">
IF(E14="","",IF(E14&lt;M14,M14,IF(E14&gt;=O14,"",E14)))</f>
        <v>
Err:501</v>
      </c>
      <c r="R14" s="242" t="s">
        <v>
30</v>
      </c>
      <c r="S14" s="253" t="n">
        <f aca="false">
IF(G14="","",IF(G14&gt;E14,IF(G14&lt;O14,G14,O14),O14))</f>
        <v>
0.833333333333333</v>
      </c>
      <c r="T14" s="247" t="s">
        <v>
156</v>
      </c>
      <c r="U14" s="246" t="n">
        <f aca="false">
I14</f>
        <v>
0</v>
      </c>
      <c r="V14" s="248" t="s">
        <v>
4</v>
      </c>
      <c r="W14" s="251" t="e">
        <f aca="false">
IF(Q14="","",IF((S14+IF(Q14&gt;S14,1,0)-Q14-U14)*24=0,"",(S14+IF(Q14&gt;S14,1,0)-Q14-U14)*24))</f>
        <v>
#VALUE!</v>
      </c>
      <c r="Y14" s="251" t="e">
        <f aca="false">
IF(W14="",K14,IF(OR(K14-W14=0,K14-W14&lt;0),"",K14-W14))</f>
        <v>
#VALUE!</v>
      </c>
      <c r="AA14" s="0"/>
    </row>
    <row r="15" customFormat="false" ht="18.75" hidden="false" customHeight="false" outlineLevel="0" collapsed="false">
      <c r="B15" s="244"/>
      <c r="C15" s="252" t="s">
        <v>
164</v>
      </c>
      <c r="D15" s="242" t="s">
        <v>
155</v>
      </c>
      <c r="E15" s="246" t="n">
        <v>
0.666666666666667</v>
      </c>
      <c r="F15" s="242" t="s">
        <v>
30</v>
      </c>
      <c r="G15" s="246" t="n">
        <v>
0.375</v>
      </c>
      <c r="H15" s="247" t="s">
        <v>
156</v>
      </c>
      <c r="I15" s="246" t="n">
        <v>
0.0833333333333333</v>
      </c>
      <c r="J15" s="248" t="s">
        <v>
4</v>
      </c>
      <c r="K15" s="251" t="n">
        <f aca="false">
IF(OR(E15="",G15=""),"",(G15+IF(E15&gt;G15,1,0)-E15-I15)*24)</f>
        <v>
15</v>
      </c>
      <c r="M15" s="250" t="s">
        <v>
161</v>
      </c>
      <c r="N15" s="242" t="s">
        <v>
30</v>
      </c>
      <c r="O15" s="250" t="s">
        <v>
161</v>
      </c>
      <c r="Q15" s="253" t="str">
        <f aca="false">
IF(E15="","",IF(E15&lt;M15,M15,IF(E15&gt;=O15,"",E15)))</f>
        <v>
Err:501</v>
      </c>
      <c r="R15" s="242" t="s">
        <v>
30</v>
      </c>
      <c r="S15" s="253" t="str">
        <f aca="false">
IF(G15="","",IF(G15&gt;E15,IF(G15&lt;O15,G15,O15),O15))</f>
        <v>
Err:501</v>
      </c>
      <c r="T15" s="247" t="s">
        <v>
156</v>
      </c>
      <c r="U15" s="246" t="n">
        <f aca="false">
I15</f>
        <v>
0.0833333333333333</v>
      </c>
      <c r="V15" s="248" t="s">
        <v>
4</v>
      </c>
      <c r="W15" s="251" t="e">
        <f aca="false">
IF(Q15="","",IF((S15+IF(Q15&gt;S15,1,0)-Q15-U15)*24=0,"",(S15+IF(Q15&gt;S15,1,0)-Q15-U15)*24))</f>
        <v>
#VALUE!</v>
      </c>
      <c r="Y15" s="251" t="e">
        <f aca="false">
IF(W15="",K15,IF(OR(K15-W15=0,K15-W15&lt;0),"",K15-W15))</f>
        <v>
#VALUE!</v>
      </c>
      <c r="AA15" s="0"/>
    </row>
    <row r="16" customFormat="false" ht="18.75" hidden="false" customHeight="false" outlineLevel="0" collapsed="false">
      <c r="B16" s="244"/>
      <c r="C16" s="252" t="s">
        <v>
165</v>
      </c>
      <c r="D16" s="242" t="s">
        <v>
155</v>
      </c>
      <c r="E16" s="246" t="n">
        <v>
0.25</v>
      </c>
      <c r="F16" s="242" t="s">
        <v>
30</v>
      </c>
      <c r="G16" s="246" t="n">
        <v>
0.5</v>
      </c>
      <c r="H16" s="247" t="s">
        <v>
156</v>
      </c>
      <c r="I16" s="246" t="n">
        <v>
0</v>
      </c>
      <c r="J16" s="248" t="s">
        <v>
4</v>
      </c>
      <c r="K16" s="251" t="n">
        <f aca="false">
IF(OR(E16="",G16=""),"",(G16+IF(E16&gt;G16,1,0)-E16-I16)*24)</f>
        <v>
6</v>
      </c>
      <c r="M16" s="250" t="s">
        <v>
161</v>
      </c>
      <c r="N16" s="242" t="s">
        <v>
30</v>
      </c>
      <c r="O16" s="250" t="s">
        <v>
161</v>
      </c>
      <c r="Q16" s="253" t="str">
        <f aca="false">
IF(E16="","",IF(E16&lt;M16,M16,IF(E16&gt;=O16,"",E16)))</f>
        <v>
Err:501</v>
      </c>
      <c r="R16" s="242" t="s">
        <v>
30</v>
      </c>
      <c r="S16" s="253" t="n">
        <f aca="false">
IF(G16="","",IF(G16&gt;E16,IF(G16&lt;O16,G16,O16),O16))</f>
        <v>
0.5</v>
      </c>
      <c r="T16" s="247" t="s">
        <v>
156</v>
      </c>
      <c r="U16" s="246" t="n">
        <v>
0</v>
      </c>
      <c r="V16" s="248" t="s">
        <v>
4</v>
      </c>
      <c r="W16" s="251" t="e">
        <f aca="false">
IF(Q16="","",IF((S16+IF(Q16&gt;S16,1,0)-Q16-U16)*24=0,"",(S16+IF(Q16&gt;S16,1,0)-Q16-U16)*24))</f>
        <v>
#VALUE!</v>
      </c>
      <c r="Y16" s="251" t="e">
        <f aca="false">
IF(W16="",K16,IF(OR(K16-W16=0,K16-W16&lt;0),"",K16-W16))</f>
        <v>
#VALUE!</v>
      </c>
      <c r="AA16" s="0"/>
    </row>
    <row r="17" customFormat="false" ht="18.75" hidden="false" customHeight="false" outlineLevel="0" collapsed="false">
      <c r="B17" s="244"/>
      <c r="C17" s="252" t="s">
        <v>
166</v>
      </c>
      <c r="D17" s="242" t="s">
        <v>
155</v>
      </c>
      <c r="E17" s="246"/>
      <c r="F17" s="242" t="s">
        <v>
30</v>
      </c>
      <c r="G17" s="246"/>
      <c r="H17" s="247" t="s">
        <v>
156</v>
      </c>
      <c r="I17" s="246" t="n">
        <v>
0</v>
      </c>
      <c r="J17" s="248" t="s">
        <v>
4</v>
      </c>
      <c r="K17" s="251" t="str">
        <f aca="false">
IF(OR(E17="",G17=""),"",(G17+IF(E17&gt;G17,1,0)-E17-I17)*24)</f>
        <v>
</v>
      </c>
      <c r="M17" s="250" t="s">
        <v>
161</v>
      </c>
      <c r="N17" s="242" t="s">
        <v>
30</v>
      </c>
      <c r="O17" s="250" t="s">
        <v>
161</v>
      </c>
      <c r="Q17" s="253" t="str">
        <f aca="false">
IF(E17="","",IF(E17&lt;M17,M17,IF(E17&gt;=O17,"",E17)))</f>
        <v>
</v>
      </c>
      <c r="R17" s="242" t="s">
        <v>
30</v>
      </c>
      <c r="S17" s="253" t="str">
        <f aca="false">
IF(G17="","",IF(G17&gt;E17,IF(G17&lt;O17,G17,O17),O17))</f>
        <v>
</v>
      </c>
      <c r="T17" s="247" t="s">
        <v>
156</v>
      </c>
      <c r="U17" s="246" t="n">
        <f aca="false">
I17</f>
        <v>
0</v>
      </c>
      <c r="V17" s="248" t="s">
        <v>
4</v>
      </c>
      <c r="W17" s="251" t="str">
        <f aca="false">
IF(Q17="","",IF((S17+IF(Q17&gt;S17,1,0)-Q17-U17)*24=0,"",(S17+IF(Q17&gt;S17,1,0)-Q17-U17)*24))</f>
        <v>
</v>
      </c>
      <c r="Y17" s="251" t="str">
        <f aca="false">
IF(W17="",K17,IF(OR(K17-W17=0,K17-W17&lt;0),"",K17-W17))</f>
        <v>
</v>
      </c>
      <c r="AA17" s="0"/>
    </row>
    <row r="18" customFormat="false" ht="18.75" hidden="false" customHeight="false" outlineLevel="0" collapsed="false">
      <c r="B18" s="244"/>
      <c r="C18" s="252" t="s">
        <v>
167</v>
      </c>
      <c r="D18" s="242" t="s">
        <v>
155</v>
      </c>
      <c r="E18" s="246"/>
      <c r="F18" s="242" t="s">
        <v>
30</v>
      </c>
      <c r="G18" s="246"/>
      <c r="H18" s="247" t="s">
        <v>
156</v>
      </c>
      <c r="I18" s="246" t="n">
        <v>
0</v>
      </c>
      <c r="J18" s="248" t="s">
        <v>
4</v>
      </c>
      <c r="K18" s="251" t="str">
        <f aca="false">
IF(OR(E18="",G18=""),"",(G18+IF(E18&gt;G18,1,0)-E18-I18)*24)</f>
        <v>
</v>
      </c>
      <c r="M18" s="250" t="s">
        <v>
161</v>
      </c>
      <c r="N18" s="242" t="s">
        <v>
30</v>
      </c>
      <c r="O18" s="250" t="s">
        <v>
161</v>
      </c>
      <c r="Q18" s="253" t="str">
        <f aca="false">
IF(E18="","",IF(E18&lt;M18,M18,IF(E18&gt;=O18,"",E18)))</f>
        <v>
</v>
      </c>
      <c r="R18" s="242" t="s">
        <v>
30</v>
      </c>
      <c r="S18" s="253" t="str">
        <f aca="false">
IF(G18="","",IF(G18&gt;E18,IF(G18&lt;O18,G18,O18),O18))</f>
        <v>
</v>
      </c>
      <c r="T18" s="247" t="s">
        <v>
156</v>
      </c>
      <c r="U18" s="246" t="n">
        <f aca="false">
I18</f>
        <v>
0</v>
      </c>
      <c r="V18" s="248" t="s">
        <v>
4</v>
      </c>
      <c r="W18" s="251" t="str">
        <f aca="false">
IF(Q18="","",IF((S18+IF(Q18&gt;S18,1,0)-Q18-U18)*24=0,"",(S18+IF(Q18&gt;S18,1,0)-Q18-U18)*24))</f>
        <v>
</v>
      </c>
      <c r="Y18" s="251" t="str">
        <f aca="false">
IF(W18="",K18,IF(OR(K18-W18=0,K18-W18&lt;0),"",K18-W18))</f>
        <v>
</v>
      </c>
      <c r="AA18" s="0"/>
    </row>
    <row r="19" customFormat="false" ht="18.75" hidden="false" customHeight="false" outlineLevel="0" collapsed="false">
      <c r="B19" s="244"/>
      <c r="C19" s="252" t="s">
        <v>
168</v>
      </c>
      <c r="D19" s="242" t="s">
        <v>
155</v>
      </c>
      <c r="E19" s="246"/>
      <c r="F19" s="242" t="s">
        <v>
30</v>
      </c>
      <c r="G19" s="246"/>
      <c r="H19" s="247" t="s">
        <v>
156</v>
      </c>
      <c r="I19" s="246" t="n">
        <v>
0</v>
      </c>
      <c r="J19" s="248" t="s">
        <v>
4</v>
      </c>
      <c r="K19" s="251" t="str">
        <f aca="false">
IF(OR(E19="",G19=""),"",(G19+IF(E19&gt;G19,1,0)-E19-I19)*24)</f>
        <v>
</v>
      </c>
      <c r="M19" s="250" t="s">
        <v>
161</v>
      </c>
      <c r="N19" s="242" t="s">
        <v>
30</v>
      </c>
      <c r="O19" s="250" t="s">
        <v>
161</v>
      </c>
      <c r="Q19" s="253" t="str">
        <f aca="false">
IF(E19="","",IF(E19&lt;M19,M19,IF(E19&gt;=O19,"",E19)))</f>
        <v>
</v>
      </c>
      <c r="R19" s="242" t="s">
        <v>
30</v>
      </c>
      <c r="S19" s="253" t="str">
        <f aca="false">
IF(G19="","",IF(G19&gt;E19,IF(G19&lt;O19,G19,O19),O19))</f>
        <v>
</v>
      </c>
      <c r="T19" s="247" t="s">
        <v>
156</v>
      </c>
      <c r="U19" s="246" t="n">
        <f aca="false">
I19</f>
        <v>
0</v>
      </c>
      <c r="V19" s="248" t="s">
        <v>
4</v>
      </c>
      <c r="W19" s="251" t="str">
        <f aca="false">
IF(Q19="","",IF((S19+IF(Q19&gt;S19,1,0)-Q19-U19)*24=0,"",(S19+IF(Q19&gt;S19,1,0)-Q19-U19)*24))</f>
        <v>
</v>
      </c>
      <c r="Y19" s="251" t="str">
        <f aca="false">
IF(W19="",K19,IF(OR(K19-W19=0,K19-W19&lt;0),"",K19-W19))</f>
        <v>
</v>
      </c>
      <c r="AA19" s="0"/>
    </row>
    <row r="20" customFormat="false" ht="18.75" hidden="false" customHeight="false" outlineLevel="0" collapsed="false">
      <c r="B20" s="244"/>
      <c r="C20" s="252" t="s">
        <v>
169</v>
      </c>
      <c r="D20" s="242" t="s">
        <v>
155</v>
      </c>
      <c r="E20" s="246"/>
      <c r="F20" s="242" t="s">
        <v>
30</v>
      </c>
      <c r="G20" s="246"/>
      <c r="H20" s="247" t="s">
        <v>
156</v>
      </c>
      <c r="I20" s="246" t="n">
        <v>
0</v>
      </c>
      <c r="J20" s="248" t="s">
        <v>
4</v>
      </c>
      <c r="K20" s="251" t="str">
        <f aca="false">
IF(OR(E20="",G20=""),"",(G20+IF(E20&gt;G20,1,0)-E20-I20)*24)</f>
        <v>
</v>
      </c>
      <c r="M20" s="250" t="s">
        <v>
161</v>
      </c>
      <c r="N20" s="242" t="s">
        <v>
30</v>
      </c>
      <c r="O20" s="250" t="s">
        <v>
161</v>
      </c>
      <c r="Q20" s="253" t="str">
        <f aca="false">
IF(E20="","",IF(E20&lt;M20,M20,IF(E20&gt;=O20,"",E20)))</f>
        <v>
</v>
      </c>
      <c r="R20" s="242" t="s">
        <v>
30</v>
      </c>
      <c r="S20" s="253" t="str">
        <f aca="false">
IF(G20="","",IF(G20&gt;E20,IF(G20&lt;O20,G20,O20),O20))</f>
        <v>
</v>
      </c>
      <c r="T20" s="247" t="s">
        <v>
156</v>
      </c>
      <c r="U20" s="246" t="n">
        <f aca="false">
I20</f>
        <v>
0</v>
      </c>
      <c r="V20" s="248" t="s">
        <v>
4</v>
      </c>
      <c r="W20" s="251" t="str">
        <f aca="false">
IF(Q20="","",IF((S20+IF(Q20&gt;S20,1,0)-Q20-U20)*24=0,"",(S20+IF(Q20&gt;S20,1,0)-Q20-U20)*24))</f>
        <v>
</v>
      </c>
      <c r="Y20" s="251" t="str">
        <f aca="false">
IF(W20="",K20,IF(OR(K20-W20=0,K20-W20&lt;0),"",K20-W20))</f>
        <v>
</v>
      </c>
      <c r="AA20" s="0"/>
    </row>
    <row r="21" customFormat="false" ht="18.75" hidden="false" customHeight="false" outlineLevel="0" collapsed="false">
      <c r="B21" s="244"/>
      <c r="C21" s="252" t="s">
        <v>
170</v>
      </c>
      <c r="D21" s="242" t="s">
        <v>
155</v>
      </c>
      <c r="E21" s="246"/>
      <c r="F21" s="242" t="s">
        <v>
30</v>
      </c>
      <c r="G21" s="246"/>
      <c r="H21" s="247" t="s">
        <v>
156</v>
      </c>
      <c r="I21" s="246" t="n">
        <v>
0</v>
      </c>
      <c r="J21" s="248" t="s">
        <v>
4</v>
      </c>
      <c r="K21" s="251" t="str">
        <f aca="false">
IF(OR(E21="",G21=""),"",(G21+IF(E21&gt;G21,1,0)-E21-I21)*24)</f>
        <v>
</v>
      </c>
      <c r="M21" s="250" t="s">
        <v>
161</v>
      </c>
      <c r="N21" s="242" t="s">
        <v>
30</v>
      </c>
      <c r="O21" s="250" t="s">
        <v>
161</v>
      </c>
      <c r="Q21" s="253" t="str">
        <f aca="false">
IF(E21="","",IF(E21&lt;M21,M21,IF(E21&gt;=O21,"",E21)))</f>
        <v>
</v>
      </c>
      <c r="R21" s="242" t="s">
        <v>
30</v>
      </c>
      <c r="S21" s="253" t="str">
        <f aca="false">
IF(G21="","",IF(G21&gt;E21,IF(G21&lt;O21,G21,O21),O21))</f>
        <v>
</v>
      </c>
      <c r="T21" s="247" t="s">
        <v>
156</v>
      </c>
      <c r="U21" s="246" t="n">
        <f aca="false">
I21</f>
        <v>
0</v>
      </c>
      <c r="V21" s="248" t="s">
        <v>
4</v>
      </c>
      <c r="W21" s="251" t="str">
        <f aca="false">
IF(Q21="","",IF((S21+IF(Q21&gt;S21,1,0)-Q21-U21)*24=0,"",(S21+IF(Q21&gt;S21,1,0)-Q21-U21)*24))</f>
        <v>
</v>
      </c>
      <c r="Y21" s="251" t="str">
        <f aca="false">
IF(W21="",K21,IF(OR(K21-W21=0,K21-W21&lt;0),"",K21-W21))</f>
        <v>
</v>
      </c>
      <c r="AA21" s="0"/>
    </row>
    <row r="22" customFormat="false" ht="18.75" hidden="false" customHeight="false" outlineLevel="0" collapsed="false">
      <c r="B22" s="244"/>
      <c r="C22" s="252" t="s">
        <v>
80</v>
      </c>
      <c r="D22" s="242" t="s">
        <v>
155</v>
      </c>
      <c r="E22" s="254" t="n">
        <v>
0.666666666666667</v>
      </c>
      <c r="F22" s="242" t="s">
        <v>
30</v>
      </c>
      <c r="G22" s="254" t="n">
        <v>
0.416666666666667</v>
      </c>
      <c r="H22" s="247" t="s">
        <v>
156</v>
      </c>
      <c r="I22" s="254" t="n">
        <v>
0.0833333333333333</v>
      </c>
      <c r="J22" s="248" t="s">
        <v>
4</v>
      </c>
      <c r="K22" s="245" t="n">
        <v>
16</v>
      </c>
      <c r="M22" s="255"/>
      <c r="N22" s="242" t="s">
        <v>
30</v>
      </c>
      <c r="O22" s="255"/>
      <c r="Q22" s="255"/>
      <c r="R22" s="242" t="s">
        <v>
30</v>
      </c>
      <c r="S22" s="255"/>
      <c r="T22" s="247" t="s">
        <v>
156</v>
      </c>
      <c r="U22" s="254" t="n">
        <v>
0.0833333333333333</v>
      </c>
      <c r="V22" s="248" t="s">
        <v>
4</v>
      </c>
      <c r="W22" s="256" t="n">
        <v>
2</v>
      </c>
      <c r="Y22" s="256" t="n">
        <v>
14</v>
      </c>
      <c r="AA22" s="0"/>
    </row>
    <row r="23" customFormat="false" ht="18.75" hidden="false" customHeight="false" outlineLevel="0" collapsed="false">
      <c r="B23" s="244"/>
      <c r="C23" s="252" t="s">
        <v>
171</v>
      </c>
      <c r="D23" s="242" t="s">
        <v>
155</v>
      </c>
      <c r="E23" s="254"/>
      <c r="F23" s="242" t="s">
        <v>
30</v>
      </c>
      <c r="G23" s="254"/>
      <c r="H23" s="247" t="s">
        <v>
156</v>
      </c>
      <c r="I23" s="254"/>
      <c r="J23" s="248" t="s">
        <v>
4</v>
      </c>
      <c r="K23" s="245" t="n">
        <v>
2</v>
      </c>
      <c r="M23" s="255"/>
      <c r="N23" s="242" t="s">
        <v>
30</v>
      </c>
      <c r="O23" s="255"/>
      <c r="Q23" s="255"/>
      <c r="R23" s="242" t="s">
        <v>
30</v>
      </c>
      <c r="S23" s="255"/>
      <c r="T23" s="247" t="s">
        <v>
156</v>
      </c>
      <c r="U23" s="254"/>
      <c r="V23" s="248" t="s">
        <v>
4</v>
      </c>
      <c r="W23" s="256" t="n">
        <v>
2</v>
      </c>
      <c r="Y23" s="256"/>
      <c r="AA23" s="0"/>
    </row>
    <row r="24" customFormat="false" ht="18.75" hidden="false" customHeight="false" outlineLevel="0" collapsed="false">
      <c r="B24" s="244"/>
      <c r="C24" s="252" t="s">
        <v>
172</v>
      </c>
      <c r="D24" s="242" t="s">
        <v>
155</v>
      </c>
      <c r="E24" s="254"/>
      <c r="F24" s="242" t="s">
        <v>
30</v>
      </c>
      <c r="G24" s="254"/>
      <c r="H24" s="247" t="s">
        <v>
156</v>
      </c>
      <c r="I24" s="254"/>
      <c r="J24" s="248" t="s">
        <v>
4</v>
      </c>
      <c r="K24" s="245" t="n">
        <v>
3</v>
      </c>
      <c r="M24" s="255"/>
      <c r="N24" s="242" t="s">
        <v>
30</v>
      </c>
      <c r="O24" s="255"/>
      <c r="Q24" s="255"/>
      <c r="R24" s="242" t="s">
        <v>
30</v>
      </c>
      <c r="S24" s="255"/>
      <c r="T24" s="247" t="s">
        <v>
156</v>
      </c>
      <c r="U24" s="254"/>
      <c r="V24" s="248" t="s">
        <v>
4</v>
      </c>
      <c r="W24" s="256" t="n">
        <v>
3</v>
      </c>
      <c r="Y24" s="256"/>
      <c r="AA24" s="0"/>
    </row>
    <row r="25" customFormat="false" ht="18.75" hidden="false" customHeight="false" outlineLevel="0" collapsed="false">
      <c r="B25" s="244"/>
      <c r="C25" s="252" t="s">
        <v>
173</v>
      </c>
      <c r="D25" s="242" t="s">
        <v>
155</v>
      </c>
      <c r="E25" s="254"/>
      <c r="F25" s="242" t="s">
        <v>
30</v>
      </c>
      <c r="G25" s="254"/>
      <c r="H25" s="247" t="s">
        <v>
156</v>
      </c>
      <c r="I25" s="254"/>
      <c r="J25" s="248" t="s">
        <v>
4</v>
      </c>
      <c r="K25" s="245" t="n">
        <v>
4</v>
      </c>
      <c r="M25" s="255"/>
      <c r="N25" s="242" t="s">
        <v>
30</v>
      </c>
      <c r="O25" s="255"/>
      <c r="Q25" s="255"/>
      <c r="R25" s="242" t="s">
        <v>
30</v>
      </c>
      <c r="S25" s="255"/>
      <c r="T25" s="247" t="s">
        <v>
156</v>
      </c>
      <c r="U25" s="254"/>
      <c r="V25" s="248" t="s">
        <v>
4</v>
      </c>
      <c r="W25" s="256" t="n">
        <v>
4</v>
      </c>
      <c r="Y25" s="256"/>
      <c r="AA25" s="0"/>
    </row>
    <row r="26" customFormat="false" ht="18.75" hidden="false" customHeight="false" outlineLevel="0" collapsed="false">
      <c r="B26" s="244"/>
      <c r="C26" s="252" t="s">
        <v>
174</v>
      </c>
      <c r="D26" s="242" t="s">
        <v>
155</v>
      </c>
      <c r="E26" s="254"/>
      <c r="F26" s="242" t="s">
        <v>
30</v>
      </c>
      <c r="G26" s="254"/>
      <c r="H26" s="247" t="s">
        <v>
156</v>
      </c>
      <c r="I26" s="254"/>
      <c r="J26" s="248" t="s">
        <v>
4</v>
      </c>
      <c r="K26" s="245" t="n">
        <v>
5</v>
      </c>
      <c r="M26" s="255"/>
      <c r="N26" s="242" t="s">
        <v>
30</v>
      </c>
      <c r="O26" s="255"/>
      <c r="Q26" s="255"/>
      <c r="R26" s="242" t="s">
        <v>
30</v>
      </c>
      <c r="S26" s="255"/>
      <c r="T26" s="247" t="s">
        <v>
156</v>
      </c>
      <c r="U26" s="254"/>
      <c r="V26" s="248" t="s">
        <v>
4</v>
      </c>
      <c r="W26" s="256" t="n">
        <v>
5</v>
      </c>
      <c r="Y26" s="256"/>
      <c r="AA26" s="0"/>
    </row>
    <row r="27" customFormat="false" ht="18.75" hidden="false" customHeight="false" outlineLevel="0" collapsed="false">
      <c r="B27" s="244"/>
      <c r="C27" s="252" t="s">
        <v>
175</v>
      </c>
      <c r="D27" s="242" t="s">
        <v>
155</v>
      </c>
      <c r="E27" s="254"/>
      <c r="F27" s="242" t="s">
        <v>
30</v>
      </c>
      <c r="G27" s="254"/>
      <c r="H27" s="247" t="s">
        <v>
156</v>
      </c>
      <c r="I27" s="254"/>
      <c r="J27" s="248" t="s">
        <v>
4</v>
      </c>
      <c r="K27" s="245" t="n">
        <v>
6</v>
      </c>
      <c r="M27" s="255"/>
      <c r="N27" s="242" t="s">
        <v>
30</v>
      </c>
      <c r="O27" s="255"/>
      <c r="Q27" s="255"/>
      <c r="R27" s="242" t="s">
        <v>
30</v>
      </c>
      <c r="S27" s="255"/>
      <c r="T27" s="247" t="s">
        <v>
156</v>
      </c>
      <c r="U27" s="254"/>
      <c r="V27" s="248" t="s">
        <v>
4</v>
      </c>
      <c r="W27" s="256" t="n">
        <v>
6</v>
      </c>
      <c r="Y27" s="256"/>
      <c r="AA27" s="0"/>
    </row>
    <row r="28" customFormat="false" ht="18.75" hidden="false" customHeight="false" outlineLevel="0" collapsed="false">
      <c r="B28" s="244"/>
      <c r="C28" s="252" t="s">
        <v>
176</v>
      </c>
      <c r="D28" s="242" t="s">
        <v>
155</v>
      </c>
      <c r="E28" s="254"/>
      <c r="F28" s="242" t="s">
        <v>
30</v>
      </c>
      <c r="G28" s="254"/>
      <c r="H28" s="247" t="s">
        <v>
156</v>
      </c>
      <c r="I28" s="254"/>
      <c r="J28" s="248" t="s">
        <v>
4</v>
      </c>
      <c r="K28" s="245" t="n">
        <v>
7</v>
      </c>
      <c r="M28" s="255"/>
      <c r="N28" s="242" t="s">
        <v>
30</v>
      </c>
      <c r="O28" s="255"/>
      <c r="Q28" s="255"/>
      <c r="R28" s="242" t="s">
        <v>
30</v>
      </c>
      <c r="S28" s="255"/>
      <c r="T28" s="247" t="s">
        <v>
156</v>
      </c>
      <c r="U28" s="254"/>
      <c r="V28" s="248" t="s">
        <v>
4</v>
      </c>
      <c r="W28" s="256" t="n">
        <v>
7</v>
      </c>
      <c r="Y28" s="256"/>
      <c r="AA28" s="0"/>
    </row>
    <row r="29" customFormat="false" ht="18.75" hidden="false" customHeight="false" outlineLevel="0" collapsed="false">
      <c r="B29" s="244"/>
      <c r="C29" s="252" t="s">
        <v>
177</v>
      </c>
      <c r="D29" s="242" t="s">
        <v>
155</v>
      </c>
      <c r="E29" s="254"/>
      <c r="F29" s="242" t="s">
        <v>
30</v>
      </c>
      <c r="G29" s="254"/>
      <c r="H29" s="247" t="s">
        <v>
156</v>
      </c>
      <c r="I29" s="254"/>
      <c r="J29" s="248" t="s">
        <v>
4</v>
      </c>
      <c r="K29" s="245" t="n">
        <v>
8</v>
      </c>
      <c r="M29" s="255"/>
      <c r="N29" s="242" t="s">
        <v>
30</v>
      </c>
      <c r="O29" s="255"/>
      <c r="Q29" s="255"/>
      <c r="R29" s="242" t="s">
        <v>
30</v>
      </c>
      <c r="S29" s="255"/>
      <c r="T29" s="247" t="s">
        <v>
156</v>
      </c>
      <c r="U29" s="254"/>
      <c r="V29" s="248" t="s">
        <v>
4</v>
      </c>
      <c r="W29" s="256" t="n">
        <v>
8</v>
      </c>
      <c r="Y29" s="256"/>
      <c r="AA29" s="0"/>
    </row>
    <row r="30" customFormat="false" ht="18.75" hidden="false" customHeight="false" outlineLevel="0" collapsed="false">
      <c r="B30" s="244"/>
      <c r="C30" s="252" t="s">
        <v>
178</v>
      </c>
      <c r="D30" s="242" t="s">
        <v>
155</v>
      </c>
      <c r="E30" s="254"/>
      <c r="F30" s="242" t="s">
        <v>
30</v>
      </c>
      <c r="G30" s="254"/>
      <c r="H30" s="247" t="s">
        <v>
156</v>
      </c>
      <c r="I30" s="254"/>
      <c r="J30" s="248" t="s">
        <v>
4</v>
      </c>
      <c r="K30" s="245" t="n">
        <v>
1</v>
      </c>
      <c r="M30" s="255"/>
      <c r="N30" s="242" t="s">
        <v>
30</v>
      </c>
      <c r="O30" s="255"/>
      <c r="Q30" s="255"/>
      <c r="R30" s="242" t="s">
        <v>
30</v>
      </c>
      <c r="S30" s="255"/>
      <c r="T30" s="247" t="s">
        <v>
156</v>
      </c>
      <c r="U30" s="254"/>
      <c r="V30" s="248" t="s">
        <v>
4</v>
      </c>
      <c r="W30" s="256"/>
      <c r="Y30" s="256" t="n">
        <v>
1</v>
      </c>
      <c r="AA30" s="0"/>
    </row>
    <row r="31" customFormat="false" ht="18.75" hidden="false" customHeight="false" outlineLevel="0" collapsed="false">
      <c r="B31" s="244"/>
      <c r="C31" s="252" t="s">
        <v>
179</v>
      </c>
      <c r="D31" s="242" t="s">
        <v>
155</v>
      </c>
      <c r="E31" s="254"/>
      <c r="F31" s="242" t="s">
        <v>
30</v>
      </c>
      <c r="G31" s="254"/>
      <c r="H31" s="247" t="s">
        <v>
156</v>
      </c>
      <c r="I31" s="254"/>
      <c r="J31" s="248" t="s">
        <v>
4</v>
      </c>
      <c r="K31" s="245" t="n">
        <v>
2</v>
      </c>
      <c r="M31" s="255"/>
      <c r="N31" s="242" t="s">
        <v>
30</v>
      </c>
      <c r="O31" s="255"/>
      <c r="Q31" s="255"/>
      <c r="R31" s="242" t="s">
        <v>
30</v>
      </c>
      <c r="S31" s="255"/>
      <c r="T31" s="247" t="s">
        <v>
156</v>
      </c>
      <c r="U31" s="254"/>
      <c r="V31" s="248" t="s">
        <v>
4</v>
      </c>
      <c r="W31" s="256"/>
      <c r="Y31" s="256" t="n">
        <v>
2</v>
      </c>
      <c r="AA31" s="0"/>
    </row>
    <row r="32" customFormat="false" ht="18.75" hidden="false" customHeight="false" outlineLevel="0" collapsed="false">
      <c r="B32" s="244"/>
      <c r="C32" s="252" t="s">
        <v>
180</v>
      </c>
      <c r="D32" s="242" t="s">
        <v>
155</v>
      </c>
      <c r="E32" s="254"/>
      <c r="F32" s="242" t="s">
        <v>
30</v>
      </c>
      <c r="G32" s="254"/>
      <c r="H32" s="247" t="s">
        <v>
156</v>
      </c>
      <c r="I32" s="254"/>
      <c r="J32" s="248" t="s">
        <v>
4</v>
      </c>
      <c r="K32" s="245" t="n">
        <v>
3</v>
      </c>
      <c r="M32" s="255"/>
      <c r="N32" s="242" t="s">
        <v>
30</v>
      </c>
      <c r="O32" s="255"/>
      <c r="Q32" s="255"/>
      <c r="R32" s="242" t="s">
        <v>
30</v>
      </c>
      <c r="S32" s="255"/>
      <c r="T32" s="247" t="s">
        <v>
156</v>
      </c>
      <c r="U32" s="254"/>
      <c r="V32" s="248" t="s">
        <v>
4</v>
      </c>
      <c r="W32" s="256"/>
      <c r="Y32" s="256" t="n">
        <v>
3</v>
      </c>
      <c r="AA32" s="0"/>
    </row>
    <row r="33" customFormat="false" ht="18.75" hidden="false" customHeight="false" outlineLevel="0" collapsed="false">
      <c r="B33" s="244"/>
      <c r="C33" s="252" t="s">
        <v>
181</v>
      </c>
      <c r="D33" s="242" t="s">
        <v>
155</v>
      </c>
      <c r="E33" s="254"/>
      <c r="F33" s="242" t="s">
        <v>
30</v>
      </c>
      <c r="G33" s="254"/>
      <c r="H33" s="247" t="s">
        <v>
156</v>
      </c>
      <c r="I33" s="254"/>
      <c r="J33" s="248" t="s">
        <v>
4</v>
      </c>
      <c r="K33" s="245" t="n">
        <v>
4</v>
      </c>
      <c r="M33" s="255"/>
      <c r="N33" s="242" t="s">
        <v>
30</v>
      </c>
      <c r="O33" s="255"/>
      <c r="Q33" s="255"/>
      <c r="R33" s="242" t="s">
        <v>
30</v>
      </c>
      <c r="S33" s="255"/>
      <c r="T33" s="247" t="s">
        <v>
156</v>
      </c>
      <c r="U33" s="254"/>
      <c r="V33" s="248" t="s">
        <v>
4</v>
      </c>
      <c r="W33" s="256"/>
      <c r="Y33" s="256" t="n">
        <v>
4</v>
      </c>
      <c r="AA33" s="0"/>
    </row>
    <row r="34" customFormat="false" ht="18.75" hidden="false" customHeight="false" outlineLevel="0" collapsed="false">
      <c r="B34" s="244"/>
      <c r="C34" s="252" t="s">
        <v>
182</v>
      </c>
      <c r="D34" s="242" t="s">
        <v>
155</v>
      </c>
      <c r="E34" s="254"/>
      <c r="F34" s="242" t="s">
        <v>
30</v>
      </c>
      <c r="G34" s="254"/>
      <c r="H34" s="247" t="s">
        <v>
156</v>
      </c>
      <c r="I34" s="254"/>
      <c r="J34" s="248" t="s">
        <v>
4</v>
      </c>
      <c r="K34" s="245" t="n">
        <v>
5</v>
      </c>
      <c r="M34" s="255"/>
      <c r="N34" s="242" t="s">
        <v>
30</v>
      </c>
      <c r="O34" s="255"/>
      <c r="Q34" s="255"/>
      <c r="R34" s="242" t="s">
        <v>
30</v>
      </c>
      <c r="S34" s="255"/>
      <c r="T34" s="247" t="s">
        <v>
156</v>
      </c>
      <c r="U34" s="254"/>
      <c r="V34" s="248" t="s">
        <v>
4</v>
      </c>
      <c r="W34" s="256"/>
      <c r="Y34" s="256" t="n">
        <v>
5</v>
      </c>
      <c r="AA34" s="0"/>
    </row>
    <row r="35" customFormat="false" ht="18.75" hidden="false" customHeight="false" outlineLevel="0" collapsed="false">
      <c r="B35" s="244"/>
      <c r="C35" s="252" t="s">
        <v>
183</v>
      </c>
      <c r="D35" s="242" t="s">
        <v>
155</v>
      </c>
      <c r="E35" s="254"/>
      <c r="F35" s="242" t="s">
        <v>
30</v>
      </c>
      <c r="G35" s="254"/>
      <c r="H35" s="247" t="s">
        <v>
156</v>
      </c>
      <c r="I35" s="254"/>
      <c r="J35" s="248" t="s">
        <v>
4</v>
      </c>
      <c r="K35" s="245" t="n">
        <v>
6</v>
      </c>
      <c r="M35" s="255"/>
      <c r="N35" s="242" t="s">
        <v>
30</v>
      </c>
      <c r="O35" s="255"/>
      <c r="Q35" s="255"/>
      <c r="R35" s="242" t="s">
        <v>
30</v>
      </c>
      <c r="S35" s="255"/>
      <c r="T35" s="247" t="s">
        <v>
156</v>
      </c>
      <c r="U35" s="254"/>
      <c r="V35" s="248" t="s">
        <v>
4</v>
      </c>
      <c r="W35" s="256"/>
      <c r="Y35" s="256" t="n">
        <v>
6</v>
      </c>
      <c r="AA35" s="0"/>
    </row>
    <row r="36" customFormat="false" ht="18.75" hidden="false" customHeight="false" outlineLevel="0" collapsed="false">
      <c r="B36" s="244"/>
      <c r="C36" s="252" t="s">
        <v>
184</v>
      </c>
      <c r="D36" s="242" t="s">
        <v>
155</v>
      </c>
      <c r="E36" s="254"/>
      <c r="F36" s="242" t="s">
        <v>
30</v>
      </c>
      <c r="G36" s="254"/>
      <c r="H36" s="247" t="s">
        <v>
156</v>
      </c>
      <c r="I36" s="254"/>
      <c r="J36" s="248" t="s">
        <v>
4</v>
      </c>
      <c r="K36" s="245" t="n">
        <v>
7</v>
      </c>
      <c r="M36" s="255"/>
      <c r="N36" s="242" t="s">
        <v>
30</v>
      </c>
      <c r="O36" s="255"/>
      <c r="Q36" s="255"/>
      <c r="R36" s="242" t="s">
        <v>
30</v>
      </c>
      <c r="S36" s="255"/>
      <c r="T36" s="247" t="s">
        <v>
156</v>
      </c>
      <c r="U36" s="254"/>
      <c r="V36" s="248" t="s">
        <v>
4</v>
      </c>
      <c r="W36" s="256"/>
      <c r="Y36" s="256" t="n">
        <v>
7</v>
      </c>
      <c r="AA36" s="0"/>
    </row>
    <row r="37" customFormat="false" ht="18.75" hidden="false" customHeight="false" outlineLevel="0" collapsed="false">
      <c r="B37" s="244"/>
      <c r="C37" s="252" t="s">
        <v>
185</v>
      </c>
      <c r="D37" s="242" t="s">
        <v>
155</v>
      </c>
      <c r="E37" s="254"/>
      <c r="F37" s="242" t="s">
        <v>
30</v>
      </c>
      <c r="G37" s="254"/>
      <c r="H37" s="247" t="s">
        <v>
156</v>
      </c>
      <c r="I37" s="254"/>
      <c r="J37" s="248" t="s">
        <v>
4</v>
      </c>
      <c r="K37" s="245" t="n">
        <v>
8</v>
      </c>
      <c r="M37" s="255"/>
      <c r="N37" s="242" t="s">
        <v>
30</v>
      </c>
      <c r="O37" s="255"/>
      <c r="Q37" s="255"/>
      <c r="R37" s="242" t="s">
        <v>
30</v>
      </c>
      <c r="S37" s="255"/>
      <c r="T37" s="247" t="s">
        <v>
156</v>
      </c>
      <c r="U37" s="254"/>
      <c r="V37" s="248" t="s">
        <v>
4</v>
      </c>
      <c r="W37" s="256"/>
      <c r="Y37" s="256" t="n">
        <v>
8</v>
      </c>
      <c r="AA37" s="0"/>
    </row>
    <row r="38" customFormat="false" ht="18.75" hidden="false" customHeight="false" outlineLevel="0" collapsed="false">
      <c r="B38" s="244"/>
      <c r="C38" s="252" t="s">
        <v>
186</v>
      </c>
      <c r="D38" s="242" t="s">
        <v>
155</v>
      </c>
      <c r="E38" s="246"/>
      <c r="F38" s="242" t="s">
        <v>
30</v>
      </c>
      <c r="G38" s="246"/>
      <c r="H38" s="247" t="s">
        <v>
156</v>
      </c>
      <c r="I38" s="246" t="n">
        <v>
0</v>
      </c>
      <c r="J38" s="248" t="s">
        <v>
4</v>
      </c>
      <c r="K38" s="251" t="str">
        <f aca="false">
IF(OR(E38="",G38=""),"",(G38+IF(E38&gt;G38,1,0)-E38-I38)*24)</f>
        <v>
</v>
      </c>
      <c r="M38" s="250" t="s">
        <v>
161</v>
      </c>
      <c r="N38" s="242" t="s">
        <v>
30</v>
      </c>
      <c r="O38" s="250" t="s">
        <v>
161</v>
      </c>
      <c r="Q38" s="253" t="str">
        <f aca="false">
IF(E38="","",IF(E38&lt;M38,M38,IF(E38&gt;=O38,"",E38)))</f>
        <v>
</v>
      </c>
      <c r="R38" s="242" t="s">
        <v>
30</v>
      </c>
      <c r="S38" s="253" t="str">
        <f aca="false">
IF(G38="","",IF(G38&gt;E38,IF(G38&lt;O38,G38,O38),O38))</f>
        <v>
</v>
      </c>
      <c r="T38" s="247" t="s">
        <v>
156</v>
      </c>
      <c r="U38" s="246" t="n">
        <f aca="false">
I38</f>
        <v>
0</v>
      </c>
      <c r="V38" s="248" t="s">
        <v>
4</v>
      </c>
      <c r="W38" s="251" t="str">
        <f aca="false">
IF(Q38="","",IF((S38+IF(Q38&gt;S38,1,0)-Q38-U38)*24=0,"",(S38+IF(Q38&gt;S38,1,0)-Q38-U38)*24))</f>
        <v>
</v>
      </c>
      <c r="Y38" s="251" t="str">
        <f aca="false">
IF(W38="",K38,IF(OR(K38-W38=0,K38-W38&lt;0),"",K38-W38))</f>
        <v>
</v>
      </c>
      <c r="AA38" s="0"/>
    </row>
    <row r="39" customFormat="false" ht="18.75" hidden="false" customHeight="false" outlineLevel="0" collapsed="false">
      <c r="B39" s="244"/>
      <c r="C39" s="252" t="s">
        <v>
187</v>
      </c>
      <c r="D39" s="242" t="s">
        <v>
155</v>
      </c>
      <c r="E39" s="246"/>
      <c r="F39" s="242" t="s">
        <v>
30</v>
      </c>
      <c r="G39" s="246"/>
      <c r="H39" s="247" t="s">
        <v>
156</v>
      </c>
      <c r="I39" s="246" t="n">
        <v>
0</v>
      </c>
      <c r="J39" s="248" t="s">
        <v>
4</v>
      </c>
      <c r="K39" s="251" t="str">
        <f aca="false">
IF(OR(E39="",G39=""),"",(G39+IF(E39&gt;G39,1,0)-E39-I39)*24)</f>
        <v>
</v>
      </c>
      <c r="M39" s="250" t="s">
        <v>
161</v>
      </c>
      <c r="N39" s="242" t="s">
        <v>
30</v>
      </c>
      <c r="O39" s="250" t="s">
        <v>
161</v>
      </c>
      <c r="Q39" s="253" t="str">
        <f aca="false">
IF(E39="","",IF(E39&lt;M39,M39,IF(E39&gt;=O39,"",E39)))</f>
        <v>
</v>
      </c>
      <c r="R39" s="242" t="s">
        <v>
30</v>
      </c>
      <c r="S39" s="253" t="str">
        <f aca="false">
IF(G39="","",IF(G39&gt;E39,IF(G39&lt;O39,G39,O39),O39))</f>
        <v>
</v>
      </c>
      <c r="T39" s="247" t="s">
        <v>
156</v>
      </c>
      <c r="U39" s="246" t="n">
        <f aca="false">
I39</f>
        <v>
0</v>
      </c>
      <c r="V39" s="248" t="s">
        <v>
4</v>
      </c>
      <c r="W39" s="251" t="str">
        <f aca="false">
IF(Q39="","",IF((S39+IF(Q39&gt;S39,1,0)-Q39-U39)*24=0,"",(S39+IF(Q39&gt;S39,1,0)-Q39-U39)*24))</f>
        <v>
</v>
      </c>
      <c r="Y39" s="251" t="str">
        <f aca="false">
IF(W39="",K39,IF(OR(K39-W39=0,K39-W39&lt;0),"",K39-W39))</f>
        <v>
</v>
      </c>
      <c r="AA39" s="0"/>
    </row>
    <row r="40" customFormat="false" ht="18.75" hidden="false" customHeight="false" outlineLevel="0" collapsed="false">
      <c r="B40" s="244"/>
      <c r="C40" s="252" t="s">
        <v>
188</v>
      </c>
      <c r="D40" s="242" t="s">
        <v>
155</v>
      </c>
      <c r="E40" s="246"/>
      <c r="F40" s="242" t="s">
        <v>
30</v>
      </c>
      <c r="G40" s="246"/>
      <c r="H40" s="247" t="s">
        <v>
156</v>
      </c>
      <c r="I40" s="246" t="n">
        <v>
0</v>
      </c>
      <c r="J40" s="248" t="s">
        <v>
4</v>
      </c>
      <c r="K40" s="251" t="str">
        <f aca="false">
IF(OR(E40="",G40=""),"",(G40+IF(E40&gt;G40,1,0)-E40-I40)*24)</f>
        <v>
</v>
      </c>
      <c r="M40" s="250" t="s">
        <v>
161</v>
      </c>
      <c r="N40" s="242" t="s">
        <v>
30</v>
      </c>
      <c r="O40" s="250" t="s">
        <v>
161</v>
      </c>
      <c r="Q40" s="253" t="str">
        <f aca="false">
IF(E40="","",IF(E40&lt;M40,M40,IF(E40&gt;=O40,"",E40)))</f>
        <v>
</v>
      </c>
      <c r="R40" s="242" t="s">
        <v>
30</v>
      </c>
      <c r="S40" s="253" t="str">
        <f aca="false">
IF(G40="","",IF(G40&gt;E40,IF(G40&lt;O40,G40,O40),O40))</f>
        <v>
</v>
      </c>
      <c r="T40" s="247" t="s">
        <v>
156</v>
      </c>
      <c r="U40" s="246" t="n">
        <f aca="false">
I40</f>
        <v>
0</v>
      </c>
      <c r="V40" s="248" t="s">
        <v>
4</v>
      </c>
      <c r="W40" s="251" t="str">
        <f aca="false">
IF(Q40="","",IF((S40+IF(Q40&gt;S40,1,0)-Q40-U40)*24=0,"",(S40+IF(Q40&gt;S40,1,0)-Q40-U40)*24))</f>
        <v>
</v>
      </c>
      <c r="Y40" s="251" t="str">
        <f aca="false">
IF(W40="",K40,IF(OR(K40-W40=0,K40-W40&lt;0),"",K40-W40))</f>
        <v>
</v>
      </c>
      <c r="AA40" s="0"/>
    </row>
    <row r="41" customFormat="false" ht="18.75" hidden="false" customHeight="false" outlineLevel="0" collapsed="false">
      <c r="B41" s="244"/>
      <c r="C41" s="257" t="s">
        <v>
189</v>
      </c>
      <c r="D41" s="242" t="s">
        <v>
155</v>
      </c>
      <c r="E41" s="246"/>
      <c r="F41" s="242" t="s">
        <v>
30</v>
      </c>
      <c r="G41" s="246"/>
      <c r="H41" s="247" t="s">
        <v>
156</v>
      </c>
      <c r="I41" s="246" t="n">
        <v>
0</v>
      </c>
      <c r="J41" s="248" t="s">
        <v>
4</v>
      </c>
      <c r="K41" s="251" t="str">
        <f aca="false">
IF(OR(E41="",G41=""),"",(G41+IF(E41&gt;G41,1,0)-E41-I41)*24)</f>
        <v>
</v>
      </c>
      <c r="M41" s="250" t="s">
        <v>
161</v>
      </c>
      <c r="N41" s="242" t="s">
        <v>
30</v>
      </c>
      <c r="O41" s="250" t="s">
        <v>
161</v>
      </c>
      <c r="Q41" s="253" t="str">
        <f aca="false">
IF(E41="","",IF(E41&lt;M41,M41,IF(E41&gt;=O41,"",E41)))</f>
        <v>
</v>
      </c>
      <c r="R41" s="242" t="s">
        <v>
30</v>
      </c>
      <c r="S41" s="253" t="str">
        <f aca="false">
IF(G41="","",IF(G41&gt;E41,IF(G41&lt;O41,G41,O41),O41))</f>
        <v>
</v>
      </c>
      <c r="T41" s="247" t="s">
        <v>
156</v>
      </c>
      <c r="U41" s="246" t="n">
        <f aca="false">
I41</f>
        <v>
0</v>
      </c>
      <c r="V41" s="248" t="s">
        <v>
4</v>
      </c>
      <c r="W41" s="251" t="str">
        <f aca="false">
IF(Q41="","",IF((S41+IF(Q41&gt;S41,1,0)-Q41-U41)*24=0,"",(S41+IF(Q41&gt;S41,1,0)-Q41-U41)*24))</f>
        <v>
</v>
      </c>
      <c r="Y41" s="251" t="str">
        <f aca="false">
IF(W41="",K41,IF(OR(K41-W41=0,K41-W41&lt;0),"",K41-W41))</f>
        <v>
</v>
      </c>
      <c r="AA41" s="258" t="s">
        <v>
190</v>
      </c>
    </row>
    <row r="42" customFormat="false" ht="18.75" hidden="false" customHeight="false" outlineLevel="0" collapsed="false">
      <c r="B42" s="244"/>
      <c r="C42" s="257" t="s">
        <v>
191</v>
      </c>
      <c r="D42" s="242" t="s">
        <v>
155</v>
      </c>
      <c r="E42" s="246"/>
      <c r="F42" s="242" t="s">
        <v>
30</v>
      </c>
      <c r="G42" s="246"/>
      <c r="H42" s="247" t="s">
        <v>
156</v>
      </c>
      <c r="I42" s="246" t="n">
        <v>
0</v>
      </c>
      <c r="J42" s="248" t="s">
        <v>
4</v>
      </c>
      <c r="K42" s="251" t="str">
        <f aca="false">
IF(OR(E42="",G42=""),"",(G42+IF(E42&gt;G42,1,0)-E42-I42)*24)</f>
        <v>
</v>
      </c>
      <c r="M42" s="250" t="s">
        <v>
161</v>
      </c>
      <c r="N42" s="242" t="s">
        <v>
30</v>
      </c>
      <c r="O42" s="250" t="s">
        <v>
161</v>
      </c>
      <c r="Q42" s="253" t="str">
        <f aca="false">
IF(E42="","",IF(E42&lt;M42,M42,IF(E42&gt;=O42,"",E42)))</f>
        <v>
</v>
      </c>
      <c r="R42" s="242" t="s">
        <v>
30</v>
      </c>
      <c r="S42" s="253" t="str">
        <f aca="false">
IF(G42="","",IF(G42&gt;E42,IF(G42&lt;O42,G42,O42),O42))</f>
        <v>
</v>
      </c>
      <c r="T42" s="247" t="s">
        <v>
156</v>
      </c>
      <c r="U42" s="246" t="n">
        <f aca="false">
I42</f>
        <v>
0</v>
      </c>
      <c r="V42" s="248" t="s">
        <v>
4</v>
      </c>
      <c r="W42" s="251" t="str">
        <f aca="false">
IF(Q42="","",IF((S42+IF(Q42&gt;S42,1,0)-Q42-U42)*24=0,"",(S42+IF(Q42&gt;S42,1,0)-Q42-U42)*24))</f>
        <v>
</v>
      </c>
      <c r="Y42" s="251" t="str">
        <f aca="false">
IF(W42="",K42,IF(OR(K42-W42=0,K42-W42&lt;0),"",K42-W42))</f>
        <v>
</v>
      </c>
      <c r="AA42" s="258" t="s">
        <v>
190</v>
      </c>
    </row>
    <row r="43" customFormat="false" ht="18.75" hidden="false" customHeight="false" outlineLevel="0" collapsed="false">
      <c r="B43" s="244"/>
      <c r="C43" s="252" t="s">
        <v>
192</v>
      </c>
      <c r="D43" s="242" t="s">
        <v>
155</v>
      </c>
      <c r="E43" s="246"/>
      <c r="F43" s="242" t="s">
        <v>
30</v>
      </c>
      <c r="G43" s="246"/>
      <c r="H43" s="247" t="s">
        <v>
156</v>
      </c>
      <c r="I43" s="246" t="n">
        <v>
0</v>
      </c>
      <c r="J43" s="248" t="s">
        <v>
4</v>
      </c>
      <c r="K43" s="251" t="str">
        <f aca="false">
IF(OR(E43="",G43=""),"",(G43+IF(E43&gt;G43,1,0)-E43-I43)*24)</f>
        <v>
</v>
      </c>
      <c r="M43" s="250" t="s">
        <v>
161</v>
      </c>
      <c r="N43" s="242" t="s">
        <v>
30</v>
      </c>
      <c r="O43" s="250" t="s">
        <v>
161</v>
      </c>
      <c r="Q43" s="253" t="str">
        <f aca="false">
IF(E43="","",IF(E43&lt;M43,M43,IF(E43&gt;=O43,"",E43)))</f>
        <v>
</v>
      </c>
      <c r="R43" s="242" t="s">
        <v>
30</v>
      </c>
      <c r="S43" s="253" t="str">
        <f aca="false">
IF(G43="","",IF(G43&gt;E43,IF(G43&lt;O43,G43,O43),O43))</f>
        <v>
</v>
      </c>
      <c r="T43" s="247" t="s">
        <v>
156</v>
      </c>
      <c r="U43" s="246" t="n">
        <f aca="false">
I43</f>
        <v>
0</v>
      </c>
      <c r="V43" s="248" t="s">
        <v>
4</v>
      </c>
      <c r="W43" s="251" t="str">
        <f aca="false">
IF(Q43="","",IF((S43+IF(Q43&gt;S43,1,0)-Q43-U43)*24=0,"",(S43+IF(Q43&gt;S43,1,0)-Q43-U43)*24))</f>
        <v>
</v>
      </c>
      <c r="Y43" s="251" t="str">
        <f aca="false">
IF(W43="",K43,IF(OR(K43-W43=0,K43-W43&lt;0),"",K43-W43))</f>
        <v>
</v>
      </c>
    </row>
    <row r="44" customFormat="false" ht="18.75" hidden="false" customHeight="false" outlineLevel="0" collapsed="false">
      <c r="B44" s="259" t="s">
        <v>
193</v>
      </c>
      <c r="C44" s="260"/>
      <c r="D44" s="242" t="s">
        <v>
155</v>
      </c>
      <c r="E44" s="246" t="n">
        <v>
0.291666666666667</v>
      </c>
      <c r="F44" s="242" t="s">
        <v>
30</v>
      </c>
      <c r="G44" s="246" t="n">
        <v>
0.395833333333333</v>
      </c>
      <c r="H44" s="247" t="s">
        <v>
156</v>
      </c>
      <c r="I44" s="246" t="n">
        <v>
0</v>
      </c>
      <c r="J44" s="248" t="s">
        <v>
4</v>
      </c>
      <c r="K44" s="251" t="n">
        <f aca="false">
IF(OR(E44="",G44=""),"",(G44+IF(E44&gt;G44,1,0)-E44-I44)*24)</f>
        <v>
2.5</v>
      </c>
      <c r="M44" s="250" t="s">
        <v>
161</v>
      </c>
      <c r="N44" s="242" t="s">
        <v>
30</v>
      </c>
      <c r="O44" s="250" t="s">
        <v>
161</v>
      </c>
      <c r="Q44" s="253" t="str">
        <f aca="false">
IF(E44="","",IF(E44&lt;M44,M44,IF(E44&gt;=O44,"",E44)))</f>
        <v>
Err:501</v>
      </c>
      <c r="R44" s="242" t="s">
        <v>
30</v>
      </c>
      <c r="S44" s="253" t="n">
        <f aca="false">
IF(G44="","",IF(G44&gt;E44,IF(G44&lt;O44,G44,O44),O44))</f>
        <v>
0.395833333333333</v>
      </c>
      <c r="T44" s="247" t="s">
        <v>
156</v>
      </c>
      <c r="U44" s="246" t="n">
        <f aca="false">
I44</f>
        <v>
0</v>
      </c>
      <c r="V44" s="248" t="s">
        <v>
4</v>
      </c>
      <c r="W44" s="251" t="e">
        <f aca="false">
IF(Q44="","",IF((S44+IF(Q44&gt;S44,1,0)-Q44-U44)*24=0,"",(S44+IF(Q44&gt;S44,1,0)-Q44-U44)*24))</f>
        <v>
#VALUE!</v>
      </c>
      <c r="Y44" s="251" t="e">
        <f aca="false">
IF(W44="",K44,IF(OR(K44-W44=0,K44-W44&lt;0),"",K44-W44))</f>
        <v>
#VALUE!</v>
      </c>
    </row>
    <row r="45" customFormat="false" ht="18.75" hidden="false" customHeight="false" outlineLevel="0" collapsed="false">
      <c r="B45" s="244" t="s">
        <v>
194</v>
      </c>
      <c r="C45" s="261"/>
      <c r="D45" s="242" t="s">
        <v>
155</v>
      </c>
      <c r="E45" s="246" t="n">
        <v>
0.6875</v>
      </c>
      <c r="F45" s="242" t="s">
        <v>
30</v>
      </c>
      <c r="G45" s="246" t="n">
        <v>
0.833333333333333</v>
      </c>
      <c r="H45" s="247" t="s">
        <v>
156</v>
      </c>
      <c r="I45" s="246" t="n">
        <v>
0</v>
      </c>
      <c r="J45" s="248" t="s">
        <v>
4</v>
      </c>
      <c r="K45" s="251" t="n">
        <f aca="false">
IF(OR(E45="",G45=""),"",(G45+IF(E45&gt;G45,1,0)-E45-I45)*24)</f>
        <v>
3.5</v>
      </c>
      <c r="M45" s="250" t="s">
        <v>
161</v>
      </c>
      <c r="N45" s="242" t="s">
        <v>
30</v>
      </c>
      <c r="O45" s="250" t="s">
        <v>
161</v>
      </c>
      <c r="Q45" s="253" t="str">
        <f aca="false">
IF(E45="","",IF(E45&lt;M45,M45,IF(E45&gt;=O45,"",E45)))</f>
        <v>
Err:501</v>
      </c>
      <c r="R45" s="242" t="s">
        <v>
30</v>
      </c>
      <c r="S45" s="253" t="n">
        <f aca="false">
IF(G45="","",IF(G45&gt;E45,IF(G45&lt;O45,G45,O45),O45))</f>
        <v>
0.833333333333333</v>
      </c>
      <c r="T45" s="247" t="s">
        <v>
156</v>
      </c>
      <c r="U45" s="246" t="n">
        <f aca="false">
I45</f>
        <v>
0</v>
      </c>
      <c r="V45" s="248" t="s">
        <v>
4</v>
      </c>
      <c r="W45" s="251" t="e">
        <f aca="false">
IF(Q45="","",IF((S45+IF(Q45&gt;S45,1,0)-Q45-U45)*24=0,"",(S45+IF(Q45&gt;S45,1,0)-Q45-U45)*24))</f>
        <v>
#VALUE!</v>
      </c>
      <c r="Y45" s="251" t="e">
        <f aca="false">
IF(W45="",K45,IF(OR(K45-W45=0,K45-W45&lt;0),"",K45-W45))</f>
        <v>
#VALUE!</v>
      </c>
    </row>
    <row r="46" customFormat="false" ht="18.75" hidden="false" customHeight="false" outlineLevel="0" collapsed="false">
      <c r="B46" s="244" t="s">
        <v>
195</v>
      </c>
      <c r="C46" s="262" t="s">
        <v>
196</v>
      </c>
      <c r="D46" s="242" t="s">
        <v>
155</v>
      </c>
      <c r="E46" s="246" t="s">
        <v>
123</v>
      </c>
      <c r="F46" s="242" t="s">
        <v>
30</v>
      </c>
      <c r="G46" s="246" t="s">
        <v>
123</v>
      </c>
      <c r="H46" s="247" t="s">
        <v>
156</v>
      </c>
      <c r="I46" s="246" t="s">
        <v>
123</v>
      </c>
      <c r="J46" s="248" t="s">
        <v>
4</v>
      </c>
      <c r="K46" s="251" t="n">
        <f aca="false">
K44+K45</f>
        <v>
6</v>
      </c>
      <c r="M46" s="250" t="s">
        <v>
161</v>
      </c>
      <c r="N46" s="242" t="s">
        <v>
30</v>
      </c>
      <c r="O46" s="250" t="s">
        <v>
161</v>
      </c>
      <c r="Q46" s="253" t="str">
        <f aca="false">
IF(E46="","",IF(E46&lt;M46,M46,IF(E46&gt;=O46,"",E46)))</f>
        <v>
Err:501</v>
      </c>
      <c r="R46" s="242" t="s">
        <v>
30</v>
      </c>
      <c r="S46" s="253" t="str">
        <f aca="false">
IF(G46="","",IF(G46&gt;E46,IF(G46&lt;O46,G46,O46),O46))</f>
        <v>
Err:501</v>
      </c>
      <c r="T46" s="247" t="s">
        <v>
156</v>
      </c>
      <c r="U46" s="246" t="str">
        <f aca="false">
I46</f>
        <v>
-</v>
      </c>
      <c r="V46" s="248" t="s">
        <v>
4</v>
      </c>
      <c r="W46" s="251" t="n">
        <f aca="false">
W44+W45</f>
        <v>
1</v>
      </c>
      <c r="Y46" s="251" t="n">
        <f aca="false">
IF(W46="",K46,IF(K46-W46=0,"",K46-W46))</f>
        <v>
5</v>
      </c>
    </row>
    <row r="47" customFormat="false" ht="18.75" hidden="false" customHeight="false" outlineLevel="0" collapsed="false">
      <c r="B47" s="263" t="s">
        <v>
197</v>
      </c>
      <c r="C47" s="245" t="s">
        <v>
198</v>
      </c>
      <c r="D47" s="242" t="s">
        <v>
155</v>
      </c>
      <c r="E47" s="246" t="n">
        <v>
0.833333333333333</v>
      </c>
      <c r="F47" s="242" t="s">
        <v>
30</v>
      </c>
      <c r="G47" s="246" t="n">
        <v>
0.291666666666667</v>
      </c>
      <c r="H47" s="247" t="s">
        <v>
156</v>
      </c>
      <c r="I47" s="246"/>
      <c r="J47" s="248" t="s">
        <v>
4</v>
      </c>
      <c r="K47" s="251" t="n">
        <f aca="false">
IF(OR(E47="",G47=""),"",(G47+IF(E47&gt;G47,1,0)-E47-I47)*24)</f>
        <v>
11</v>
      </c>
      <c r="M47" s="250" t="s">
        <v>
161</v>
      </c>
      <c r="N47" s="242" t="s">
        <v>
30</v>
      </c>
      <c r="O47" s="250" t="s">
        <v>
161</v>
      </c>
      <c r="Q47" s="253" t="str">
        <f aca="false">
IF(E47="","",IF(E47&lt;M47,M47,IF(E47&gt;=O47,"",E47)))</f>
        <v>
Err:501</v>
      </c>
      <c r="R47" s="242" t="s">
        <v>
30</v>
      </c>
      <c r="S47" s="253" t="str">
        <f aca="false">
IF(G47="","",IF(G47&gt;E47,IF(G47&lt;O47,G47,O47),O47))</f>
        <v>
Err:501</v>
      </c>
      <c r="T47" s="247" t="s">
        <v>
156</v>
      </c>
      <c r="U47" s="246" t="n">
        <f aca="false">
I47</f>
        <v>
0</v>
      </c>
      <c r="V47" s="248" t="s">
        <v>
4</v>
      </c>
      <c r="W47" s="251" t="e">
        <f aca="false">
IF(Q47="","",IF((S47+IF(Q47&gt;S47,1,0)-Q47-U47)*24=0,"",(S47+IF(Q47&gt;S47,1,0)-Q47-U47)*24))</f>
        <v>
#VALUE!</v>
      </c>
      <c r="Y47" s="251" t="e">
        <f aca="false">
IF(W47="",K47,IF(OR(K47-W47=0,K47-W47&lt;0),"",K47-W47))</f>
        <v>
#VALUE!</v>
      </c>
    </row>
  </sheetData>
  <sheetProtection sheet="true" objects="true" scenarios="true"/>
  <mergeCells count="3">
    <mergeCell ref="E3:K3"/>
    <mergeCell ref="M3:O3"/>
    <mergeCell ref="Q3:W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BS14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25">
</sheetFormatPr>
  <cols>
    <col collapsed="false" hidden="false" max="1" min="1" style="1" width="0.8582995951417"/>
    <col collapsed="false" hidden="false" max="2" min="2" style="1" width="5.78542510121457"/>
    <col collapsed="false" hidden="true" max="6" min="3" style="1" width="0"/>
    <col collapsed="false" hidden="false" max="8" min="7" style="1" width="8.1417004048583"/>
    <col collapsed="false" hidden="true" max="12" min="9" style="1" width="0"/>
    <col collapsed="false" hidden="false" max="14" min="13" style="1" width="3.21457489878542"/>
    <col collapsed="false" hidden="false" max="66" min="15" style="1" width="5.78542510121457"/>
    <col collapsed="false" hidden="false" max="67" min="67" style="1" width="1.07287449392713"/>
    <col collapsed="false" hidden="false" max="1025" min="68" style="1" width="4.39271255060729"/>
  </cols>
  <sheetData>
    <row r="1" s="2" customFormat="true" ht="20.25" hidden="false" customHeight="true" outlineLevel="0" collapsed="false">
      <c r="G1" s="3" t="s">
        <v>
0</v>
      </c>
      <c r="H1" s="3"/>
      <c r="I1" s="3"/>
      <c r="J1" s="3"/>
      <c r="K1" s="3"/>
      <c r="L1" s="3"/>
      <c r="M1" s="3"/>
      <c r="N1" s="3"/>
      <c r="Q1" s="4" t="s">
        <v>
1</v>
      </c>
      <c r="T1" s="3"/>
      <c r="U1" s="3"/>
      <c r="V1" s="3"/>
      <c r="W1" s="3"/>
      <c r="X1" s="3"/>
      <c r="Y1" s="3"/>
      <c r="Z1" s="3"/>
      <c r="AA1" s="3"/>
      <c r="AW1" s="5" t="s">
        <v>
2</v>
      </c>
      <c r="AX1" s="6" t="s">
        <v>
3</v>
      </c>
      <c r="AY1" s="6"/>
      <c r="AZ1" s="6"/>
      <c r="BA1" s="6"/>
      <c r="BB1" s="6"/>
      <c r="BC1" s="6"/>
      <c r="BD1" s="6"/>
      <c r="BE1" s="6"/>
      <c r="BF1" s="6"/>
      <c r="BG1" s="6"/>
      <c r="BH1" s="6"/>
      <c r="BI1" s="6"/>
      <c r="BJ1" s="6"/>
      <c r="BK1" s="6"/>
      <c r="BL1" s="6"/>
      <c r="BM1" s="6"/>
      <c r="BN1" s="5" t="s">
        <v>
4</v>
      </c>
    </row>
    <row r="2" s="7" customFormat="true" ht="20.25" hidden="false" customHeight="true" outlineLevel="0" collapsed="false">
      <c r="N2" s="4"/>
      <c r="Q2" s="4"/>
      <c r="R2" s="4"/>
      <c r="T2" s="5"/>
      <c r="U2" s="5"/>
      <c r="V2" s="5"/>
      <c r="W2" s="5"/>
      <c r="X2" s="5"/>
      <c r="Y2" s="5"/>
      <c r="Z2" s="5"/>
      <c r="AA2" s="5"/>
      <c r="AF2" s="8" t="s">
        <v>
5</v>
      </c>
      <c r="AG2" s="9" t="n">
        <v>
2</v>
      </c>
      <c r="AH2" s="9"/>
      <c r="AI2" s="10" t="s">
        <v>
6</v>
      </c>
      <c r="AJ2" s="11" t="n">
        <f aca="false">
IF(AG2=0,"",YEAR(DATE(2018+AG2,1,1)))</f>
        <v>
2020</v>
      </c>
      <c r="AK2" s="11"/>
      <c r="AL2" s="12" t="s">
        <v>
7</v>
      </c>
      <c r="AM2" s="13" t="s">
        <v>
8</v>
      </c>
      <c r="AN2" s="9" t="n">
        <v>
4</v>
      </c>
      <c r="AO2" s="9"/>
      <c r="AP2" s="13" t="s">
        <v>
9</v>
      </c>
      <c r="AW2" s="5" t="s">
        <v>
10</v>
      </c>
      <c r="AX2" s="14" t="s">
        <v>
11</v>
      </c>
      <c r="AY2" s="14"/>
      <c r="AZ2" s="14"/>
      <c r="BA2" s="14"/>
      <c r="BB2" s="14"/>
      <c r="BC2" s="14"/>
      <c r="BD2" s="14"/>
      <c r="BE2" s="14"/>
      <c r="BF2" s="14"/>
      <c r="BG2" s="14"/>
      <c r="BH2" s="14"/>
      <c r="BI2" s="14"/>
      <c r="BJ2" s="14"/>
      <c r="BK2" s="14"/>
      <c r="BL2" s="14"/>
      <c r="BM2" s="14"/>
      <c r="BN2" s="5" t="s">
        <v>
4</v>
      </c>
      <c r="BO2" s="5"/>
      <c r="BP2" s="5"/>
      <c r="BQ2" s="5"/>
    </row>
    <row r="3" customFormat="false" ht="20.25" hidden="false" customHeight="true" outlineLevel="0" collapsed="false">
      <c r="A3" s="7"/>
      <c r="B3" s="7"/>
      <c r="C3" s="7"/>
      <c r="D3" s="7"/>
      <c r="E3" s="7"/>
      <c r="F3" s="7"/>
      <c r="G3" s="7"/>
      <c r="H3" s="7"/>
      <c r="I3" s="7"/>
      <c r="J3" s="7"/>
      <c r="K3" s="7"/>
      <c r="L3" s="7"/>
      <c r="M3" s="7"/>
      <c r="N3" s="4"/>
      <c r="O3" s="7"/>
      <c r="P3" s="7"/>
      <c r="Q3" s="4"/>
      <c r="R3" s="0"/>
      <c r="S3" s="5"/>
      <c r="T3" s="5"/>
      <c r="U3" s="5"/>
      <c r="V3" s="5"/>
      <c r="W3" s="5"/>
      <c r="X3" s="5"/>
      <c r="Y3" s="5"/>
      <c r="Z3" s="0"/>
      <c r="AA3" s="0"/>
      <c r="AB3" s="0"/>
      <c r="AC3" s="0"/>
      <c r="AD3" s="0"/>
      <c r="AE3" s="0"/>
      <c r="AF3" s="0"/>
      <c r="AG3" s="15"/>
      <c r="AH3" s="15"/>
      <c r="AI3" s="16"/>
      <c r="AJ3" s="17"/>
      <c r="AK3" s="16"/>
      <c r="AL3" s="0"/>
      <c r="AM3" s="0"/>
      <c r="AN3" s="0"/>
      <c r="AO3" s="0"/>
      <c r="AP3" s="0"/>
      <c r="AQ3" s="0"/>
      <c r="AR3" s="0"/>
      <c r="AS3" s="0"/>
      <c r="AT3" s="0"/>
      <c r="AU3" s="0"/>
      <c r="AV3" s="0"/>
      <c r="AW3" s="0"/>
      <c r="AX3" s="0"/>
      <c r="AY3" s="0"/>
      <c r="AZ3" s="0"/>
      <c r="BA3" s="0"/>
      <c r="BB3" s="0"/>
      <c r="BC3" s="0"/>
      <c r="BD3" s="0"/>
      <c r="BE3" s="0"/>
      <c r="BF3" s="0"/>
      <c r="BG3" s="0"/>
      <c r="BH3" s="18" t="s">
        <v>
12</v>
      </c>
      <c r="BI3" s="19" t="s">
        <v>
13</v>
      </c>
      <c r="BJ3" s="19"/>
      <c r="BK3" s="19"/>
      <c r="BL3" s="19"/>
      <c r="BM3" s="5"/>
      <c r="BN3" s="0"/>
      <c r="BO3" s="0"/>
      <c r="BP3" s="0"/>
      <c r="BQ3" s="0"/>
      <c r="BR3" s="0"/>
      <c r="BS3" s="0"/>
    </row>
    <row r="4" customFormat="false" ht="9" hidden="false" customHeight="true" outlineLevel="0" collapsed="false">
      <c r="A4" s="7"/>
      <c r="B4" s="7"/>
      <c r="C4" s="7"/>
      <c r="D4" s="7"/>
      <c r="E4" s="7"/>
      <c r="F4" s="7"/>
      <c r="G4" s="7"/>
      <c r="H4" s="7"/>
      <c r="I4" s="7"/>
      <c r="J4" s="7"/>
      <c r="K4" s="7"/>
      <c r="L4" s="7"/>
      <c r="M4" s="7"/>
      <c r="N4" s="4"/>
      <c r="O4" s="0"/>
      <c r="P4" s="0"/>
      <c r="Q4" s="4"/>
      <c r="R4" s="0"/>
      <c r="S4" s="5"/>
      <c r="T4" s="5"/>
      <c r="U4" s="5"/>
      <c r="V4" s="5"/>
      <c r="W4" s="5"/>
      <c r="X4" s="5"/>
      <c r="Y4" s="5"/>
      <c r="Z4" s="0"/>
      <c r="AA4" s="0"/>
      <c r="AB4" s="0"/>
      <c r="AC4" s="0"/>
      <c r="AD4" s="0"/>
      <c r="AE4" s="0"/>
      <c r="AF4" s="0"/>
      <c r="AG4" s="20"/>
      <c r="AH4" s="20"/>
      <c r="AI4" s="0"/>
      <c r="AJ4" s="0"/>
      <c r="AK4" s="0"/>
      <c r="AL4" s="0"/>
      <c r="AM4" s="0"/>
      <c r="AN4" s="2"/>
      <c r="AO4" s="2"/>
      <c r="AP4" s="2"/>
      <c r="AQ4" s="2"/>
      <c r="AR4" s="2"/>
      <c r="AS4" s="2"/>
      <c r="AT4" s="2"/>
      <c r="AU4" s="2"/>
      <c r="AV4" s="2"/>
      <c r="AW4" s="2"/>
      <c r="AX4" s="2"/>
      <c r="AY4" s="2"/>
      <c r="AZ4" s="2"/>
      <c r="BA4" s="2"/>
      <c r="BB4" s="2"/>
      <c r="BC4" s="2"/>
      <c r="BD4" s="2"/>
      <c r="BE4" s="2"/>
      <c r="BF4" s="2"/>
      <c r="BG4" s="2"/>
      <c r="BH4" s="2"/>
      <c r="BI4" s="2"/>
      <c r="BJ4" s="2"/>
      <c r="BK4" s="2"/>
      <c r="BL4" s="21"/>
      <c r="BM4" s="21"/>
      <c r="BN4" s="0"/>
      <c r="BO4" s="0"/>
      <c r="BP4" s="0"/>
      <c r="BQ4" s="0"/>
      <c r="BR4" s="0"/>
      <c r="BS4" s="0"/>
    </row>
    <row r="5" customFormat="false" ht="21" hidden="false" customHeight="true" outlineLevel="0" collapsed="false">
      <c r="A5" s="7"/>
      <c r="B5" s="22"/>
      <c r="C5" s="22"/>
      <c r="D5" s="22"/>
      <c r="E5" s="22"/>
      <c r="F5" s="22"/>
      <c r="G5" s="23"/>
      <c r="H5" s="23"/>
      <c r="I5" s="23"/>
      <c r="J5" s="23"/>
      <c r="K5" s="23"/>
      <c r="L5" s="23"/>
      <c r="M5" s="23"/>
      <c r="N5" s="23"/>
      <c r="O5" s="24"/>
      <c r="P5" s="24"/>
      <c r="Q5" s="24"/>
      <c r="R5" s="25"/>
      <c r="S5" s="24"/>
      <c r="T5" s="24"/>
      <c r="U5" s="24"/>
      <c r="V5" s="26"/>
      <c r="W5" s="26"/>
      <c r="X5" s="26"/>
      <c r="Y5" s="26"/>
      <c r="Z5" s="26"/>
      <c r="AA5" s="26"/>
      <c r="AB5" s="26"/>
      <c r="AC5" s="26"/>
      <c r="AD5" s="26"/>
      <c r="AE5" s="26"/>
      <c r="AF5" s="26"/>
      <c r="AG5" s="26"/>
      <c r="AH5" s="26"/>
      <c r="AI5" s="26"/>
      <c r="AJ5" s="26"/>
      <c r="AK5" s="26"/>
      <c r="AL5" s="26"/>
      <c r="AM5" s="26"/>
      <c r="AN5" s="27"/>
      <c r="AO5" s="27" t="s">
        <v>
14</v>
      </c>
      <c r="AP5" s="27"/>
      <c r="AQ5" s="27"/>
      <c r="AR5" s="27"/>
      <c r="AS5" s="27"/>
      <c r="AT5" s="2"/>
      <c r="AU5" s="2"/>
      <c r="AV5" s="2"/>
      <c r="AW5" s="2"/>
      <c r="AX5" s="2"/>
      <c r="AY5" s="2"/>
      <c r="AZ5" s="0"/>
      <c r="BA5" s="28" t="n">
        <v>
8</v>
      </c>
      <c r="BB5" s="28"/>
      <c r="BC5" s="29" t="s">
        <v>
15</v>
      </c>
      <c r="BD5" s="2"/>
      <c r="BE5" s="28" t="n">
        <v>
40</v>
      </c>
      <c r="BF5" s="28"/>
      <c r="BG5" s="29" t="s">
        <v>
16</v>
      </c>
      <c r="BH5" s="2"/>
      <c r="BI5" s="28" t="n">
        <v>
160</v>
      </c>
      <c r="BJ5" s="28"/>
      <c r="BK5" s="29" t="s">
        <v>
17</v>
      </c>
      <c r="BL5" s="2"/>
      <c r="BM5" s="21"/>
      <c r="BN5" s="0"/>
      <c r="BO5" s="0"/>
      <c r="BP5" s="0"/>
      <c r="BQ5" s="0"/>
      <c r="BR5" s="0"/>
      <c r="BS5" s="0"/>
    </row>
    <row r="6" customFormat="false" ht="21" hidden="false" customHeight="true" outlineLevel="0" collapsed="false">
      <c r="A6" s="7"/>
      <c r="B6" s="22"/>
      <c r="C6" s="22"/>
      <c r="D6" s="22"/>
      <c r="E6" s="22"/>
      <c r="F6" s="22"/>
      <c r="G6" s="30"/>
      <c r="H6" s="30"/>
      <c r="I6" s="30"/>
      <c r="J6" s="30"/>
      <c r="K6" s="30"/>
      <c r="L6" s="30"/>
      <c r="M6" s="30"/>
      <c r="N6" s="31"/>
      <c r="O6" s="31"/>
      <c r="P6" s="31"/>
      <c r="Q6" s="25"/>
      <c r="R6" s="31"/>
      <c r="S6" s="31"/>
      <c r="T6" s="31"/>
      <c r="U6" s="24"/>
      <c r="V6" s="26"/>
      <c r="W6" s="26"/>
      <c r="X6" s="26"/>
      <c r="Y6" s="26"/>
      <c r="Z6" s="26"/>
      <c r="AA6" s="26"/>
      <c r="AB6" s="26"/>
      <c r="AC6" s="26"/>
      <c r="AD6" s="26"/>
      <c r="AE6" s="26"/>
      <c r="AF6" s="26"/>
      <c r="AG6" s="26"/>
      <c r="AH6" s="26"/>
      <c r="AI6" s="26"/>
      <c r="AJ6" s="26"/>
      <c r="AK6" s="26"/>
      <c r="AL6" s="26"/>
      <c r="AM6" s="26"/>
      <c r="AN6" s="27"/>
      <c r="AO6" s="27"/>
      <c r="AP6" s="27"/>
      <c r="AQ6" s="27"/>
      <c r="AR6" s="27"/>
      <c r="AS6" s="27"/>
      <c r="AT6" s="27"/>
      <c r="AU6" s="27"/>
      <c r="AV6" s="27"/>
      <c r="AW6" s="27"/>
      <c r="AX6" s="27"/>
      <c r="AY6" s="27"/>
      <c r="AZ6" s="27"/>
      <c r="BA6" s="27"/>
      <c r="BB6" s="27"/>
      <c r="BC6" s="27"/>
      <c r="BD6" s="27"/>
      <c r="BE6" s="27"/>
      <c r="BF6" s="27"/>
      <c r="BG6" s="27"/>
      <c r="BH6" s="27"/>
      <c r="BI6" s="27"/>
      <c r="BJ6" s="27"/>
      <c r="BK6" s="27"/>
      <c r="BL6" s="32"/>
      <c r="BM6" s="32"/>
      <c r="BN6" s="26"/>
      <c r="BO6" s="0"/>
      <c r="BP6" s="0"/>
      <c r="BQ6" s="0"/>
      <c r="BR6" s="0"/>
      <c r="BS6" s="0"/>
    </row>
    <row r="7" customFormat="false" ht="21" hidden="false" customHeight="true" outlineLevel="0" collapsed="false">
      <c r="A7" s="7"/>
      <c r="B7" s="33"/>
      <c r="C7" s="33"/>
      <c r="D7" s="33"/>
      <c r="E7" s="33"/>
      <c r="F7" s="33"/>
      <c r="G7" s="25"/>
      <c r="H7" s="25"/>
      <c r="I7" s="25"/>
      <c r="J7" s="25"/>
      <c r="K7" s="25"/>
      <c r="L7" s="25"/>
      <c r="M7" s="25"/>
      <c r="N7" s="31"/>
      <c r="O7" s="31"/>
      <c r="P7" s="31"/>
      <c r="Q7" s="25"/>
      <c r="R7" s="31"/>
      <c r="S7" s="31"/>
      <c r="T7" s="31"/>
      <c r="U7" s="24"/>
      <c r="V7" s="26"/>
      <c r="W7" s="26"/>
      <c r="X7" s="26"/>
      <c r="Y7" s="26"/>
      <c r="Z7" s="26"/>
      <c r="AA7" s="26"/>
      <c r="AB7" s="26"/>
      <c r="AC7" s="26"/>
      <c r="AD7" s="26"/>
      <c r="AE7" s="26"/>
      <c r="AF7" s="26"/>
      <c r="AG7" s="26"/>
      <c r="AH7" s="26"/>
      <c r="AI7" s="26"/>
      <c r="AJ7" s="26"/>
      <c r="AK7" s="26"/>
      <c r="AL7" s="26"/>
      <c r="AM7" s="26"/>
      <c r="AN7" s="30"/>
      <c r="AO7" s="42"/>
      <c r="AP7" s="43"/>
      <c r="AQ7" s="34"/>
      <c r="AR7" s="23"/>
      <c r="AS7" s="23"/>
      <c r="AT7" s="23"/>
      <c r="AU7" s="23"/>
      <c r="AV7" s="43"/>
      <c r="AW7" s="27"/>
      <c r="AX7" s="44"/>
      <c r="AY7" s="44"/>
      <c r="AZ7" s="44"/>
      <c r="BA7" s="27"/>
      <c r="BB7" s="37"/>
      <c r="BC7" s="37"/>
      <c r="BD7" s="25"/>
      <c r="BE7" s="27"/>
      <c r="BF7" s="39" t="s">
        <v>
18</v>
      </c>
      <c r="BG7" s="27"/>
      <c r="BH7" s="27"/>
      <c r="BI7" s="40" t="n">
        <f aca="false">
DAY(EOMONTH(DATE(AJ2,AN2,1),0))</f>
        <v>
30</v>
      </c>
      <c r="BJ7" s="40"/>
      <c r="BK7" s="39" t="s">
        <v>
19</v>
      </c>
      <c r="BL7" s="27"/>
      <c r="BM7" s="27"/>
      <c r="BN7" s="26"/>
      <c r="BO7" s="0"/>
      <c r="BP7" s="0"/>
      <c r="BQ7" s="5"/>
      <c r="BR7" s="5"/>
      <c r="BS7" s="5"/>
    </row>
    <row r="8" customFormat="false" ht="21" hidden="false" customHeight="true" outlineLevel="0" collapsed="false">
      <c r="A8" s="7"/>
      <c r="B8" s="33"/>
      <c r="C8" s="33"/>
      <c r="D8" s="33"/>
      <c r="E8" s="33"/>
      <c r="F8" s="33"/>
      <c r="G8" s="41"/>
      <c r="H8" s="41"/>
      <c r="I8" s="41"/>
      <c r="J8" s="41"/>
      <c r="K8" s="41"/>
      <c r="L8" s="41"/>
      <c r="M8" s="41"/>
      <c r="N8" s="31"/>
      <c r="O8" s="31"/>
      <c r="P8" s="31"/>
      <c r="Q8" s="25"/>
      <c r="R8" s="24"/>
      <c r="S8" s="24"/>
      <c r="T8" s="24"/>
      <c r="U8" s="37"/>
      <c r="V8" s="26"/>
      <c r="W8" s="26"/>
      <c r="X8" s="26"/>
      <c r="Y8" s="26"/>
      <c r="Z8" s="26"/>
      <c r="AA8" s="26"/>
      <c r="AB8" s="26"/>
      <c r="AC8" s="26"/>
      <c r="AD8" s="26"/>
      <c r="AE8" s="26"/>
      <c r="AF8" s="26"/>
      <c r="AG8" s="26"/>
      <c r="AH8" s="26"/>
      <c r="AI8" s="26"/>
      <c r="AJ8" s="26"/>
      <c r="AK8" s="26"/>
      <c r="AL8" s="26"/>
      <c r="AM8" s="26"/>
      <c r="AN8" s="30"/>
      <c r="AO8" s="42" t="s">
        <v>
20</v>
      </c>
      <c r="AP8" s="43"/>
      <c r="AQ8" s="34"/>
      <c r="AR8" s="23"/>
      <c r="AS8" s="23"/>
      <c r="AT8" s="23"/>
      <c r="AU8" s="23"/>
      <c r="AV8" s="43"/>
      <c r="AW8" s="27"/>
      <c r="AX8" s="44"/>
      <c r="AY8" s="44"/>
      <c r="AZ8" s="44"/>
      <c r="BA8" s="27"/>
      <c r="BB8" s="42" t="s">
        <v>
21</v>
      </c>
      <c r="BC8" s="27"/>
      <c r="BD8" s="27"/>
      <c r="BE8" s="27"/>
      <c r="BF8" s="27"/>
      <c r="BG8" s="27"/>
      <c r="BH8" s="27"/>
      <c r="BI8" s="27"/>
      <c r="BJ8" s="27"/>
      <c r="BK8" s="27"/>
      <c r="BL8" s="27"/>
      <c r="BM8" s="27"/>
      <c r="BN8" s="26"/>
      <c r="BO8" s="0"/>
      <c r="BP8" s="0"/>
      <c r="BQ8" s="5"/>
      <c r="BR8" s="5"/>
      <c r="BS8" s="5"/>
    </row>
    <row r="9" customFormat="false" ht="21" hidden="false" customHeight="true" outlineLevel="0" collapsed="false">
      <c r="A9" s="7"/>
      <c r="B9" s="33"/>
      <c r="C9" s="33"/>
      <c r="D9" s="33"/>
      <c r="E9" s="33"/>
      <c r="F9" s="33"/>
      <c r="G9" s="25"/>
      <c r="H9" s="25"/>
      <c r="I9" s="25"/>
      <c r="J9" s="25"/>
      <c r="K9" s="25"/>
      <c r="L9" s="25"/>
      <c r="M9" s="25"/>
      <c r="N9" s="25"/>
      <c r="O9" s="25"/>
      <c r="P9" s="25"/>
      <c r="Q9" s="25"/>
      <c r="R9" s="25"/>
      <c r="S9" s="24"/>
      <c r="T9" s="24"/>
      <c r="U9" s="24"/>
      <c r="V9" s="25"/>
      <c r="W9" s="24"/>
      <c r="X9" s="24"/>
      <c r="Y9" s="24"/>
      <c r="Z9" s="35"/>
      <c r="AA9" s="45"/>
      <c r="AB9" s="45"/>
      <c r="AC9" s="22"/>
      <c r="AD9" s="46"/>
      <c r="AE9" s="26"/>
      <c r="AF9" s="26"/>
      <c r="AG9" s="30"/>
      <c r="AH9" s="36"/>
      <c r="AI9" s="22"/>
      <c r="AJ9" s="30"/>
      <c r="AK9" s="30"/>
      <c r="AL9" s="30"/>
      <c r="AM9" s="47"/>
      <c r="AN9" s="34"/>
      <c r="AO9" s="43" t="s">
        <v>
22</v>
      </c>
      <c r="AP9" s="34"/>
      <c r="AQ9" s="23"/>
      <c r="AR9" s="35"/>
      <c r="AS9" s="27" t="s">
        <v>
23</v>
      </c>
      <c r="AT9" s="43"/>
      <c r="AU9" s="30"/>
      <c r="AV9" s="30"/>
      <c r="AW9" s="43"/>
      <c r="AX9" s="43"/>
      <c r="AY9" s="43"/>
      <c r="AZ9" s="26"/>
      <c r="BA9" s="30"/>
      <c r="BB9" s="43" t="s">
        <v>
24</v>
      </c>
      <c r="BC9" s="34"/>
      <c r="BD9" s="23"/>
      <c r="BE9" s="35"/>
      <c r="BF9" s="27" t="s">
        <v>
25</v>
      </c>
      <c r="BG9" s="43"/>
      <c r="BH9" s="30"/>
      <c r="BI9" s="30"/>
      <c r="BJ9" s="43"/>
      <c r="BK9" s="43"/>
      <c r="BL9" s="43"/>
      <c r="BM9" s="26"/>
      <c r="BN9" s="26"/>
      <c r="BO9" s="0"/>
      <c r="BP9" s="0"/>
      <c r="BQ9" s="5"/>
      <c r="BR9" s="5"/>
      <c r="BS9" s="5"/>
    </row>
    <row r="10" customFormat="false" ht="21" hidden="false" customHeight="true" outlineLevel="0" collapsed="false">
      <c r="A10" s="7"/>
      <c r="B10" s="22" t="s">
        <v>
26</v>
      </c>
      <c r="C10" s="22"/>
      <c r="D10" s="22"/>
      <c r="E10" s="22"/>
      <c r="F10" s="22"/>
      <c r="G10" s="43"/>
      <c r="H10" s="43"/>
      <c r="I10" s="43"/>
      <c r="J10" s="43"/>
      <c r="K10" s="43"/>
      <c r="L10" s="43"/>
      <c r="M10" s="43"/>
      <c r="N10" s="43"/>
      <c r="O10" s="43"/>
      <c r="P10" s="43"/>
      <c r="Q10" s="43"/>
      <c r="R10" s="30"/>
      <c r="S10" s="34"/>
      <c r="T10" s="23"/>
      <c r="U10" s="23"/>
      <c r="V10" s="30"/>
      <c r="W10" s="23"/>
      <c r="X10" s="43"/>
      <c r="Y10" s="23"/>
      <c r="Z10" s="23"/>
      <c r="AA10" s="23"/>
      <c r="AB10" s="23"/>
      <c r="AC10" s="26"/>
      <c r="AD10" s="26"/>
      <c r="AE10" s="26"/>
      <c r="AF10" s="26"/>
      <c r="AG10" s="43"/>
      <c r="AH10" s="23"/>
      <c r="AI10" s="23"/>
      <c r="AJ10" s="43"/>
      <c r="AK10" s="43"/>
      <c r="AL10" s="43"/>
      <c r="AM10" s="47"/>
      <c r="AN10" s="30"/>
      <c r="AO10" s="34"/>
      <c r="AP10" s="28"/>
      <c r="AQ10" s="28"/>
      <c r="AR10" s="39" t="s">
        <v>
27</v>
      </c>
      <c r="AS10" s="26"/>
      <c r="AT10" s="48" t="s">
        <v>
28</v>
      </c>
      <c r="AU10" s="30"/>
      <c r="AV10" s="30"/>
      <c r="AW10" s="43"/>
      <c r="AX10" s="28"/>
      <c r="AY10" s="28"/>
      <c r="AZ10" s="39" t="s">
        <v>
27</v>
      </c>
      <c r="BA10" s="49"/>
      <c r="BB10" s="34"/>
      <c r="BC10" s="28"/>
      <c r="BD10" s="28"/>
      <c r="BE10" s="39" t="s">
        <v>
27</v>
      </c>
      <c r="BF10" s="26"/>
      <c r="BG10" s="48" t="s">
        <v>
28</v>
      </c>
      <c r="BH10" s="30"/>
      <c r="BI10" s="30"/>
      <c r="BJ10" s="43"/>
      <c r="BK10" s="28"/>
      <c r="BL10" s="28"/>
      <c r="BM10" s="39" t="s">
        <v>
27</v>
      </c>
      <c r="BN10" s="26"/>
      <c r="BO10" s="0"/>
      <c r="BP10" s="0"/>
      <c r="BQ10" s="5"/>
      <c r="BR10" s="5"/>
      <c r="BS10" s="5"/>
    </row>
    <row r="11" customFormat="false" ht="21" hidden="false" customHeight="true" outlineLevel="0" collapsed="false">
      <c r="A11" s="7"/>
      <c r="B11" s="50" t="s">
        <v>
29</v>
      </c>
      <c r="C11" s="22"/>
      <c r="D11" s="22"/>
      <c r="E11" s="22"/>
      <c r="F11" s="22"/>
      <c r="G11" s="23"/>
      <c r="H11" s="23"/>
      <c r="I11" s="23"/>
      <c r="J11" s="23"/>
      <c r="K11" s="23"/>
      <c r="L11" s="23"/>
      <c r="M11" s="23"/>
      <c r="N11" s="23"/>
      <c r="O11" s="23"/>
      <c r="P11" s="23"/>
      <c r="Q11" s="51" t="n">
        <f aca="false">
U12</f>
        <v>
0.375</v>
      </c>
      <c r="R11" s="51"/>
      <c r="S11" s="51"/>
      <c r="T11" s="52" t="s">
        <v>
30</v>
      </c>
      <c r="U11" s="51" t="n">
        <f aca="false">
Q12</f>
        <v>
0.708333333333333</v>
      </c>
      <c r="V11" s="51"/>
      <c r="W11" s="51"/>
      <c r="X11" s="42"/>
      <c r="Y11" s="42"/>
      <c r="Z11" s="42"/>
      <c r="AA11" s="42"/>
      <c r="AB11" s="42"/>
      <c r="AC11" s="42"/>
      <c r="AD11" s="26"/>
      <c r="AE11" s="26"/>
      <c r="AF11" s="26"/>
      <c r="AG11" s="25"/>
      <c r="AH11" s="42"/>
      <c r="AI11" s="42"/>
      <c r="AJ11" s="25"/>
      <c r="AK11" s="30"/>
      <c r="AL11" s="30"/>
      <c r="AM11" s="53"/>
      <c r="AN11" s="22"/>
      <c r="AO11" s="34"/>
      <c r="AP11" s="23"/>
      <c r="AQ11" s="34"/>
      <c r="AR11" s="23"/>
      <c r="AS11" s="26"/>
      <c r="AT11" s="54" t="s">
        <v>
31</v>
      </c>
      <c r="AU11" s="36"/>
      <c r="AV11" s="22"/>
      <c r="AW11" s="30"/>
      <c r="AX11" s="30"/>
      <c r="AY11" s="30"/>
      <c r="AZ11" s="53"/>
      <c r="BA11" s="55"/>
      <c r="BB11" s="34"/>
      <c r="BC11" s="23"/>
      <c r="BD11" s="34"/>
      <c r="BE11" s="23"/>
      <c r="BF11" s="26"/>
      <c r="BG11" s="54" t="s">
        <v>
31</v>
      </c>
      <c r="BH11" s="36"/>
      <c r="BI11" s="22"/>
      <c r="BJ11" s="30"/>
      <c r="BK11" s="30"/>
      <c r="BL11" s="30"/>
      <c r="BM11" s="53"/>
      <c r="BN11" s="26"/>
      <c r="BO11" s="0"/>
      <c r="BP11" s="0"/>
      <c r="BQ11" s="5"/>
      <c r="BR11" s="5"/>
      <c r="BS11" s="5"/>
    </row>
    <row r="12" customFormat="false" ht="21" hidden="false" customHeight="true" outlineLevel="0" collapsed="false">
      <c r="A12" s="7"/>
      <c r="B12" s="50" t="s">
        <v>
32</v>
      </c>
      <c r="C12" s="22"/>
      <c r="D12" s="22"/>
      <c r="E12" s="22"/>
      <c r="F12" s="22"/>
      <c r="G12" s="23"/>
      <c r="H12" s="23"/>
      <c r="I12" s="23"/>
      <c r="J12" s="23"/>
      <c r="K12" s="23"/>
      <c r="L12" s="23"/>
      <c r="M12" s="23"/>
      <c r="N12" s="23"/>
      <c r="O12" s="23"/>
      <c r="P12" s="23"/>
      <c r="Q12" s="56" t="n">
        <v>
0.708333333333333</v>
      </c>
      <c r="R12" s="56"/>
      <c r="S12" s="56"/>
      <c r="T12" s="52" t="s">
        <v>
30</v>
      </c>
      <c r="U12" s="56" t="n">
        <v>
0.375</v>
      </c>
      <c r="V12" s="56"/>
      <c r="W12" s="56"/>
      <c r="X12" s="42"/>
      <c r="Y12" s="42"/>
      <c r="Z12" s="42"/>
      <c r="AA12" s="42"/>
      <c r="AB12" s="42"/>
      <c r="AC12" s="42"/>
      <c r="AD12" s="26"/>
      <c r="AE12" s="26"/>
      <c r="AF12" s="26"/>
      <c r="AG12" s="24"/>
      <c r="AH12" s="57"/>
      <c r="AI12" s="57"/>
      <c r="AJ12" s="24"/>
      <c r="AK12" s="34"/>
      <c r="AL12" s="34"/>
      <c r="AM12" s="47"/>
      <c r="AN12" s="27"/>
      <c r="AO12" s="27"/>
      <c r="AP12" s="27"/>
      <c r="AQ12" s="27"/>
      <c r="AR12" s="27"/>
      <c r="AS12" s="26"/>
      <c r="AT12" s="48" t="s">
        <v>
33</v>
      </c>
      <c r="AU12" s="23"/>
      <c r="AV12" s="23"/>
      <c r="AW12" s="43"/>
      <c r="AX12" s="28"/>
      <c r="AY12" s="28"/>
      <c r="AZ12" s="39" t="s">
        <v>
27</v>
      </c>
      <c r="BA12" s="55"/>
      <c r="BB12" s="27"/>
      <c r="BC12" s="27"/>
      <c r="BD12" s="27"/>
      <c r="BE12" s="27"/>
      <c r="BF12" s="26"/>
      <c r="BG12" s="48" t="s">
        <v>
33</v>
      </c>
      <c r="BH12" s="23"/>
      <c r="BI12" s="23"/>
      <c r="BJ12" s="43"/>
      <c r="BK12" s="28"/>
      <c r="BL12" s="28"/>
      <c r="BM12" s="39" t="s">
        <v>
27</v>
      </c>
      <c r="BN12" s="26"/>
      <c r="BO12" s="0"/>
      <c r="BP12" s="0"/>
      <c r="BQ12" s="5"/>
      <c r="BR12" s="5"/>
      <c r="BS12" s="5"/>
    </row>
    <row r="13" customFormat="false" ht="12" hidden="false" customHeight="true" outlineLevel="0" collapsed="false">
      <c r="A13" s="0"/>
      <c r="B13" s="58"/>
      <c r="C13" s="58"/>
      <c r="D13" s="58"/>
      <c r="E13" s="58"/>
      <c r="F13" s="58"/>
      <c r="G13" s="59"/>
      <c r="H13" s="59"/>
      <c r="I13" s="59"/>
      <c r="J13" s="59"/>
      <c r="K13" s="59"/>
      <c r="L13" s="59"/>
      <c r="M13" s="59"/>
      <c r="N13" s="59"/>
      <c r="O13" s="58"/>
      <c r="P13" s="58"/>
      <c r="Q13" s="58"/>
      <c r="R13" s="58"/>
      <c r="S13" s="58"/>
      <c r="T13" s="58"/>
      <c r="U13" s="58"/>
      <c r="V13" s="58"/>
      <c r="W13" s="58"/>
      <c r="X13" s="58"/>
      <c r="Y13" s="58"/>
      <c r="Z13" s="58"/>
      <c r="AA13" s="58"/>
      <c r="AB13" s="58"/>
      <c r="AC13" s="58"/>
      <c r="AD13" s="58"/>
      <c r="AE13" s="58"/>
      <c r="AF13" s="58"/>
      <c r="AG13" s="59"/>
      <c r="AH13" s="58"/>
      <c r="AI13" s="58"/>
      <c r="AJ13" s="58"/>
      <c r="AK13" s="58"/>
      <c r="AL13" s="58"/>
      <c r="AM13" s="58"/>
      <c r="AN13" s="58"/>
      <c r="AO13" s="58"/>
      <c r="AP13" s="58"/>
      <c r="AQ13" s="58"/>
      <c r="AR13" s="58"/>
      <c r="AS13" s="58"/>
      <c r="AT13" s="0"/>
      <c r="AU13" s="0"/>
      <c r="AV13" s="0"/>
      <c r="AW13" s="0"/>
      <c r="AX13" s="60"/>
      <c r="AY13" s="0"/>
      <c r="AZ13" s="0"/>
      <c r="BA13" s="0"/>
      <c r="BB13" s="0"/>
      <c r="BC13" s="0"/>
      <c r="BD13" s="0"/>
      <c r="BE13" s="0"/>
      <c r="BF13" s="0"/>
      <c r="BG13" s="0"/>
      <c r="BH13" s="0"/>
      <c r="BI13" s="0"/>
      <c r="BJ13" s="0"/>
      <c r="BK13" s="0"/>
      <c r="BL13" s="0"/>
      <c r="BM13" s="0"/>
      <c r="BN13" s="0"/>
      <c r="BO13" s="61"/>
      <c r="BP13" s="61"/>
      <c r="BQ13" s="61"/>
    </row>
    <row r="14" customFormat="false" ht="21.6" hidden="false" customHeight="true" outlineLevel="0" collapsed="false">
      <c r="A14" s="0"/>
      <c r="B14" s="62" t="s">
        <v>
34</v>
      </c>
      <c r="C14" s="63" t="s">
        <v>
199</v>
      </c>
      <c r="D14" s="62" t="s">
        <v>
200</v>
      </c>
      <c r="E14" s="62"/>
      <c r="F14" s="62"/>
      <c r="G14" s="65" t="s">
        <v>
37</v>
      </c>
      <c r="H14" s="65"/>
      <c r="I14" s="66"/>
      <c r="J14" s="67"/>
      <c r="K14" s="66"/>
      <c r="L14" s="67"/>
      <c r="M14" s="68" t="s">
        <v>
38</v>
      </c>
      <c r="N14" s="68"/>
      <c r="O14" s="68" t="s">
        <v>
39</v>
      </c>
      <c r="P14" s="68"/>
      <c r="Q14" s="68"/>
      <c r="R14" s="68"/>
      <c r="S14" s="68" t="s">
        <v>
40</v>
      </c>
      <c r="T14" s="68"/>
      <c r="U14" s="68"/>
      <c r="V14" s="69" t="s">
        <v>
41</v>
      </c>
      <c r="W14" s="69"/>
      <c r="X14" s="69"/>
      <c r="Y14" s="69"/>
      <c r="Z14" s="69"/>
      <c r="AA14" s="70" t="s">
        <v>
42</v>
      </c>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1" t="str">
        <f aca="false">
IF(BI3="計画","(13)1～4週目の勤務時間数合計","(13)1か月の勤務時間数　合計")</f>
        <v>
(13)1～4週目の勤務時間数合計</v>
      </c>
      <c r="BG14" s="71"/>
      <c r="BH14" s="64" t="s">
        <v>
43</v>
      </c>
      <c r="BI14" s="64"/>
      <c r="BJ14" s="64" t="s">
        <v>
44</v>
      </c>
      <c r="BK14" s="64"/>
      <c r="BL14" s="64"/>
      <c r="BM14" s="64"/>
      <c r="BN14" s="64"/>
    </row>
    <row r="15" customFormat="false" ht="20.25" hidden="false" customHeight="true" outlineLevel="0" collapsed="false">
      <c r="A15" s="0"/>
      <c r="B15" s="62"/>
      <c r="C15" s="63"/>
      <c r="D15" s="62"/>
      <c r="E15" s="62"/>
      <c r="F15" s="62"/>
      <c r="G15" s="65"/>
      <c r="H15" s="65"/>
      <c r="I15" s="72"/>
      <c r="J15" s="73"/>
      <c r="K15" s="72"/>
      <c r="L15" s="73"/>
      <c r="M15" s="68"/>
      <c r="N15" s="68"/>
      <c r="O15" s="68"/>
      <c r="P15" s="68"/>
      <c r="Q15" s="68"/>
      <c r="R15" s="68"/>
      <c r="S15" s="68"/>
      <c r="T15" s="68"/>
      <c r="U15" s="68"/>
      <c r="V15" s="69"/>
      <c r="W15" s="69"/>
      <c r="X15" s="69"/>
      <c r="Y15" s="69"/>
      <c r="Z15" s="69"/>
      <c r="AA15" s="74" t="s">
        <v>
45</v>
      </c>
      <c r="AB15" s="74"/>
      <c r="AC15" s="74"/>
      <c r="AD15" s="74"/>
      <c r="AE15" s="74"/>
      <c r="AF15" s="74"/>
      <c r="AG15" s="74"/>
      <c r="AH15" s="75" t="s">
        <v>
46</v>
      </c>
      <c r="AI15" s="75"/>
      <c r="AJ15" s="75"/>
      <c r="AK15" s="75"/>
      <c r="AL15" s="75"/>
      <c r="AM15" s="75"/>
      <c r="AN15" s="75"/>
      <c r="AO15" s="75" t="s">
        <v>
47</v>
      </c>
      <c r="AP15" s="75"/>
      <c r="AQ15" s="75"/>
      <c r="AR15" s="75"/>
      <c r="AS15" s="75"/>
      <c r="AT15" s="75"/>
      <c r="AU15" s="75"/>
      <c r="AV15" s="75" t="s">
        <v>
48</v>
      </c>
      <c r="AW15" s="75"/>
      <c r="AX15" s="75"/>
      <c r="AY15" s="75"/>
      <c r="AZ15" s="75"/>
      <c r="BA15" s="75"/>
      <c r="BB15" s="75"/>
      <c r="BC15" s="76" t="s">
        <v>
49</v>
      </c>
      <c r="BD15" s="76"/>
      <c r="BE15" s="76"/>
      <c r="BF15" s="71"/>
      <c r="BG15" s="71"/>
      <c r="BH15" s="64"/>
      <c r="BI15" s="64"/>
      <c r="BJ15" s="64"/>
      <c r="BK15" s="64"/>
      <c r="BL15" s="64"/>
      <c r="BM15" s="64"/>
      <c r="BN15" s="64"/>
    </row>
    <row r="16" customFormat="false" ht="20.25" hidden="false" customHeight="true" outlineLevel="0" collapsed="false">
      <c r="A16" s="0"/>
      <c r="B16" s="62"/>
      <c r="C16" s="63"/>
      <c r="D16" s="62"/>
      <c r="E16" s="62"/>
      <c r="F16" s="62"/>
      <c r="G16" s="65"/>
      <c r="H16" s="65"/>
      <c r="I16" s="72"/>
      <c r="J16" s="73"/>
      <c r="K16" s="72"/>
      <c r="L16" s="73"/>
      <c r="M16" s="68"/>
      <c r="N16" s="68"/>
      <c r="O16" s="68"/>
      <c r="P16" s="68"/>
      <c r="Q16" s="68"/>
      <c r="R16" s="68"/>
      <c r="S16" s="68"/>
      <c r="T16" s="68"/>
      <c r="U16" s="68"/>
      <c r="V16" s="69"/>
      <c r="W16" s="69"/>
      <c r="X16" s="69"/>
      <c r="Y16" s="69"/>
      <c r="Z16" s="69"/>
      <c r="AA16" s="77" t="n">
        <v>
1</v>
      </c>
      <c r="AB16" s="78" t="n">
        <v>
2</v>
      </c>
      <c r="AC16" s="78" t="n">
        <v>
3</v>
      </c>
      <c r="AD16" s="78" t="n">
        <v>
4</v>
      </c>
      <c r="AE16" s="78" t="n">
        <v>
5</v>
      </c>
      <c r="AF16" s="78" t="n">
        <v>
6</v>
      </c>
      <c r="AG16" s="79" t="n">
        <v>
7</v>
      </c>
      <c r="AH16" s="80" t="n">
        <v>
8</v>
      </c>
      <c r="AI16" s="78" t="n">
        <v>
9</v>
      </c>
      <c r="AJ16" s="78" t="n">
        <v>
10</v>
      </c>
      <c r="AK16" s="78" t="n">
        <v>
11</v>
      </c>
      <c r="AL16" s="78" t="n">
        <v>
12</v>
      </c>
      <c r="AM16" s="78" t="n">
        <v>
13</v>
      </c>
      <c r="AN16" s="79" t="n">
        <v>
14</v>
      </c>
      <c r="AO16" s="77" t="n">
        <v>
15</v>
      </c>
      <c r="AP16" s="78" t="n">
        <v>
16</v>
      </c>
      <c r="AQ16" s="78" t="n">
        <v>
17</v>
      </c>
      <c r="AR16" s="78" t="n">
        <v>
18</v>
      </c>
      <c r="AS16" s="78" t="n">
        <v>
19</v>
      </c>
      <c r="AT16" s="78" t="n">
        <v>
20</v>
      </c>
      <c r="AU16" s="79" t="n">
        <v>
21</v>
      </c>
      <c r="AV16" s="80" t="n">
        <v>
22</v>
      </c>
      <c r="AW16" s="78" t="n">
        <v>
23</v>
      </c>
      <c r="AX16" s="78" t="n">
        <v>
24</v>
      </c>
      <c r="AY16" s="78" t="n">
        <v>
25</v>
      </c>
      <c r="AZ16" s="78" t="n">
        <v>
26</v>
      </c>
      <c r="BA16" s="78" t="n">
        <v>
27</v>
      </c>
      <c r="BB16" s="79" t="n">
        <v>
28</v>
      </c>
      <c r="BC16" s="81" t="str">
        <f aca="false">
IF($BI$3="実績",IF(DAY(DATE($AJ$2,$AN$2,29))=29,29,""),"")</f>
        <v>
</v>
      </c>
      <c r="BD16" s="82" t="str">
        <f aca="false">
IF($BI$3="実績",IF(DAY(DATE($AJ$2,$AN$2,30))=30,30,""),"")</f>
        <v>
</v>
      </c>
      <c r="BE16" s="83" t="str">
        <f aca="false">
IF($BI$3="実績",IF(DAY(DATE($AJ$2,$AN$2,31))=31,31,""),"")</f>
        <v>
</v>
      </c>
      <c r="BF16" s="71"/>
      <c r="BG16" s="71"/>
      <c r="BH16" s="64"/>
      <c r="BI16" s="64"/>
      <c r="BJ16" s="64"/>
      <c r="BK16" s="64"/>
      <c r="BL16" s="64"/>
      <c r="BM16" s="64"/>
      <c r="BN16" s="64"/>
    </row>
    <row r="17" customFormat="false" ht="20.25" hidden="true" customHeight="true" outlineLevel="0" collapsed="false">
      <c r="A17" s="0"/>
      <c r="B17" s="62"/>
      <c r="C17" s="63"/>
      <c r="D17" s="62"/>
      <c r="E17" s="62"/>
      <c r="F17" s="62"/>
      <c r="G17" s="65"/>
      <c r="H17" s="65"/>
      <c r="I17" s="72"/>
      <c r="J17" s="73"/>
      <c r="K17" s="72"/>
      <c r="L17" s="73"/>
      <c r="M17" s="68"/>
      <c r="N17" s="68"/>
      <c r="O17" s="68"/>
      <c r="P17" s="68"/>
      <c r="Q17" s="68"/>
      <c r="R17" s="68"/>
      <c r="S17" s="68"/>
      <c r="T17" s="68"/>
      <c r="U17" s="68"/>
      <c r="V17" s="69"/>
      <c r="W17" s="69"/>
      <c r="X17" s="69"/>
      <c r="Y17" s="69"/>
      <c r="Z17" s="69"/>
      <c r="AA17" s="77" t="n">
        <f aca="false">
WEEKDAY(DATE($AJ$2,$AN$2,1))</f>
        <v>
4</v>
      </c>
      <c r="AB17" s="78" t="n">
        <f aca="false">
WEEKDAY(DATE($AJ$2,$AN$2,2))</f>
        <v>
5</v>
      </c>
      <c r="AC17" s="78" t="n">
        <f aca="false">
WEEKDAY(DATE($AJ$2,$AN$2,3))</f>
        <v>
6</v>
      </c>
      <c r="AD17" s="78" t="n">
        <f aca="false">
WEEKDAY(DATE($AJ$2,$AN$2,4))</f>
        <v>
7</v>
      </c>
      <c r="AE17" s="78" t="n">
        <f aca="false">
WEEKDAY(DATE($AJ$2,$AN$2,5))</f>
        <v>
1</v>
      </c>
      <c r="AF17" s="78" t="n">
        <f aca="false">
WEEKDAY(DATE($AJ$2,$AN$2,6))</f>
        <v>
2</v>
      </c>
      <c r="AG17" s="79" t="n">
        <f aca="false">
WEEKDAY(DATE($AJ$2,$AN$2,7))</f>
        <v>
3</v>
      </c>
      <c r="AH17" s="80" t="n">
        <f aca="false">
WEEKDAY(DATE($AJ$2,$AN$2,8))</f>
        <v>
4</v>
      </c>
      <c r="AI17" s="78" t="n">
        <f aca="false">
WEEKDAY(DATE($AJ$2,$AN$2,9))</f>
        <v>
5</v>
      </c>
      <c r="AJ17" s="78" t="n">
        <f aca="false">
WEEKDAY(DATE($AJ$2,$AN$2,10))</f>
        <v>
6</v>
      </c>
      <c r="AK17" s="78" t="n">
        <f aca="false">
WEEKDAY(DATE($AJ$2,$AN$2,11))</f>
        <v>
7</v>
      </c>
      <c r="AL17" s="78" t="n">
        <f aca="false">
WEEKDAY(DATE($AJ$2,$AN$2,12))</f>
        <v>
1</v>
      </c>
      <c r="AM17" s="78" t="n">
        <f aca="false">
WEEKDAY(DATE($AJ$2,$AN$2,13))</f>
        <v>
2</v>
      </c>
      <c r="AN17" s="79" t="n">
        <f aca="false">
WEEKDAY(DATE($AJ$2,$AN$2,14))</f>
        <v>
3</v>
      </c>
      <c r="AO17" s="80" t="n">
        <f aca="false">
WEEKDAY(DATE($AJ$2,$AN$2,15))</f>
        <v>
4</v>
      </c>
      <c r="AP17" s="78" t="n">
        <f aca="false">
WEEKDAY(DATE($AJ$2,$AN$2,16))</f>
        <v>
5</v>
      </c>
      <c r="AQ17" s="78" t="n">
        <f aca="false">
WEEKDAY(DATE($AJ$2,$AN$2,17))</f>
        <v>
6</v>
      </c>
      <c r="AR17" s="78" t="n">
        <f aca="false">
WEEKDAY(DATE($AJ$2,$AN$2,18))</f>
        <v>
7</v>
      </c>
      <c r="AS17" s="78" t="n">
        <f aca="false">
WEEKDAY(DATE($AJ$2,$AN$2,19))</f>
        <v>
1</v>
      </c>
      <c r="AT17" s="78" t="n">
        <f aca="false">
WEEKDAY(DATE($AJ$2,$AN$2,20))</f>
        <v>
2</v>
      </c>
      <c r="AU17" s="79" t="n">
        <f aca="false">
WEEKDAY(DATE($AJ$2,$AN$2,21))</f>
        <v>
3</v>
      </c>
      <c r="AV17" s="80" t="n">
        <f aca="false">
WEEKDAY(DATE($AJ$2,$AN$2,22))</f>
        <v>
4</v>
      </c>
      <c r="AW17" s="78" t="n">
        <f aca="false">
WEEKDAY(DATE($AJ$2,$AN$2,23))</f>
        <v>
5</v>
      </c>
      <c r="AX17" s="78" t="n">
        <f aca="false">
WEEKDAY(DATE($AJ$2,$AN$2,24))</f>
        <v>
6</v>
      </c>
      <c r="AY17" s="78" t="n">
        <f aca="false">
WEEKDAY(DATE($AJ$2,$AN$2,25))</f>
        <v>
7</v>
      </c>
      <c r="AZ17" s="78" t="n">
        <f aca="false">
WEEKDAY(DATE($AJ$2,$AN$2,26))</f>
        <v>
1</v>
      </c>
      <c r="BA17" s="78" t="n">
        <f aca="false">
WEEKDAY(DATE($AJ$2,$AN$2,27))</f>
        <v>
2</v>
      </c>
      <c r="BB17" s="79" t="n">
        <f aca="false">
WEEKDAY(DATE($AJ$2,$AN$2,28))</f>
        <v>
3</v>
      </c>
      <c r="BC17" s="80" t="n">
        <f aca="false">
IF(BC16=29,WEEKDAY(DATE($AJ$2,$AN$2,29)),0)</f>
        <v>
0</v>
      </c>
      <c r="BD17" s="78" t="n">
        <f aca="false">
IF(BD16=30,WEEKDAY(DATE($AJ$2,$AN$2,30)),0)</f>
        <v>
0</v>
      </c>
      <c r="BE17" s="79" t="n">
        <f aca="false">
IF(BE16=31,WEEKDAY(DATE($AJ$2,$AN$2,31)),0)</f>
        <v>
0</v>
      </c>
      <c r="BF17" s="71"/>
      <c r="BG17" s="71"/>
      <c r="BH17" s="64"/>
      <c r="BI17" s="64"/>
      <c r="BJ17" s="64"/>
      <c r="BK17" s="64"/>
      <c r="BL17" s="64"/>
      <c r="BM17" s="64"/>
      <c r="BN17" s="64"/>
    </row>
    <row r="18" customFormat="false" ht="20.25" hidden="false" customHeight="true" outlineLevel="0" collapsed="false">
      <c r="A18" s="0"/>
      <c r="B18" s="62"/>
      <c r="C18" s="63"/>
      <c r="D18" s="62"/>
      <c r="E18" s="62"/>
      <c r="F18" s="62"/>
      <c r="G18" s="65"/>
      <c r="H18" s="65"/>
      <c r="I18" s="84"/>
      <c r="J18" s="85"/>
      <c r="K18" s="84"/>
      <c r="L18" s="85"/>
      <c r="M18" s="68"/>
      <c r="N18" s="68"/>
      <c r="O18" s="68"/>
      <c r="P18" s="68"/>
      <c r="Q18" s="68"/>
      <c r="R18" s="68"/>
      <c r="S18" s="68"/>
      <c r="T18" s="68"/>
      <c r="U18" s="68"/>
      <c r="V18" s="69"/>
      <c r="W18" s="69"/>
      <c r="X18" s="69"/>
      <c r="Y18" s="69"/>
      <c r="Z18" s="69"/>
      <c r="AA18" s="86" t="str">
        <f aca="false">
IF(AA17=1,"日",IF(AA17=2,"月",IF(AA17=3,"火",IF(AA17=4,"水",IF(AA17=5,"木",IF(AA17=6,"金","土"))))))</f>
        <v>
水</v>
      </c>
      <c r="AB18" s="87" t="str">
        <f aca="false">
IF(AB17=1,"日",IF(AB17=2,"月",IF(AB17=3,"火",IF(AB17=4,"水",IF(AB17=5,"木",IF(AB17=6,"金","土"))))))</f>
        <v>
木</v>
      </c>
      <c r="AC18" s="87" t="str">
        <f aca="false">
IF(AC17=1,"日",IF(AC17=2,"月",IF(AC17=3,"火",IF(AC17=4,"水",IF(AC17=5,"木",IF(AC17=6,"金","土"))))))</f>
        <v>
金</v>
      </c>
      <c r="AD18" s="87" t="str">
        <f aca="false">
IF(AD17=1,"日",IF(AD17=2,"月",IF(AD17=3,"火",IF(AD17=4,"水",IF(AD17=5,"木",IF(AD17=6,"金","土"))))))</f>
        <v>
土</v>
      </c>
      <c r="AE18" s="87" t="str">
        <f aca="false">
IF(AE17=1,"日",IF(AE17=2,"月",IF(AE17=3,"火",IF(AE17=4,"水",IF(AE17=5,"木",IF(AE17=6,"金","土"))))))</f>
        <v>
日</v>
      </c>
      <c r="AF18" s="87" t="str">
        <f aca="false">
IF(AF17=1,"日",IF(AF17=2,"月",IF(AF17=3,"火",IF(AF17=4,"水",IF(AF17=5,"木",IF(AF17=6,"金","土"))))))</f>
        <v>
月</v>
      </c>
      <c r="AG18" s="88" t="str">
        <f aca="false">
IF(AG17=1,"日",IF(AG17=2,"月",IF(AG17=3,"火",IF(AG17=4,"水",IF(AG17=5,"木",IF(AG17=6,"金","土"))))))</f>
        <v>
火</v>
      </c>
      <c r="AH18" s="89" t="str">
        <f aca="false">
IF(AH17=1,"日",IF(AH17=2,"月",IF(AH17=3,"火",IF(AH17=4,"水",IF(AH17=5,"木",IF(AH17=6,"金","土"))))))</f>
        <v>
水</v>
      </c>
      <c r="AI18" s="87" t="str">
        <f aca="false">
IF(AI17=1,"日",IF(AI17=2,"月",IF(AI17=3,"火",IF(AI17=4,"水",IF(AI17=5,"木",IF(AI17=6,"金","土"))))))</f>
        <v>
木</v>
      </c>
      <c r="AJ18" s="87" t="str">
        <f aca="false">
IF(AJ17=1,"日",IF(AJ17=2,"月",IF(AJ17=3,"火",IF(AJ17=4,"水",IF(AJ17=5,"木",IF(AJ17=6,"金","土"))))))</f>
        <v>
金</v>
      </c>
      <c r="AK18" s="87" t="str">
        <f aca="false">
IF(AK17=1,"日",IF(AK17=2,"月",IF(AK17=3,"火",IF(AK17=4,"水",IF(AK17=5,"木",IF(AK17=6,"金","土"))))))</f>
        <v>
土</v>
      </c>
      <c r="AL18" s="87" t="str">
        <f aca="false">
IF(AL17=1,"日",IF(AL17=2,"月",IF(AL17=3,"火",IF(AL17=4,"水",IF(AL17=5,"木",IF(AL17=6,"金","土"))))))</f>
        <v>
日</v>
      </c>
      <c r="AM18" s="87" t="str">
        <f aca="false">
IF(AM17=1,"日",IF(AM17=2,"月",IF(AM17=3,"火",IF(AM17=4,"水",IF(AM17=5,"木",IF(AM17=6,"金","土"))))))</f>
        <v>
月</v>
      </c>
      <c r="AN18" s="88" t="str">
        <f aca="false">
IF(AN17=1,"日",IF(AN17=2,"月",IF(AN17=3,"火",IF(AN17=4,"水",IF(AN17=5,"木",IF(AN17=6,"金","土"))))))</f>
        <v>
火</v>
      </c>
      <c r="AO18" s="89" t="str">
        <f aca="false">
IF(AO17=1,"日",IF(AO17=2,"月",IF(AO17=3,"火",IF(AO17=4,"水",IF(AO17=5,"木",IF(AO17=6,"金","土"))))))</f>
        <v>
水</v>
      </c>
      <c r="AP18" s="87" t="str">
        <f aca="false">
IF(AP17=1,"日",IF(AP17=2,"月",IF(AP17=3,"火",IF(AP17=4,"水",IF(AP17=5,"木",IF(AP17=6,"金","土"))))))</f>
        <v>
木</v>
      </c>
      <c r="AQ18" s="87" t="str">
        <f aca="false">
IF(AQ17=1,"日",IF(AQ17=2,"月",IF(AQ17=3,"火",IF(AQ17=4,"水",IF(AQ17=5,"木",IF(AQ17=6,"金","土"))))))</f>
        <v>
金</v>
      </c>
      <c r="AR18" s="87" t="str">
        <f aca="false">
IF(AR17=1,"日",IF(AR17=2,"月",IF(AR17=3,"火",IF(AR17=4,"水",IF(AR17=5,"木",IF(AR17=6,"金","土"))))))</f>
        <v>
土</v>
      </c>
      <c r="AS18" s="87" t="str">
        <f aca="false">
IF(AS17=1,"日",IF(AS17=2,"月",IF(AS17=3,"火",IF(AS17=4,"水",IF(AS17=5,"木",IF(AS17=6,"金","土"))))))</f>
        <v>
日</v>
      </c>
      <c r="AT18" s="87" t="str">
        <f aca="false">
IF(AT17=1,"日",IF(AT17=2,"月",IF(AT17=3,"火",IF(AT17=4,"水",IF(AT17=5,"木",IF(AT17=6,"金","土"))))))</f>
        <v>
月</v>
      </c>
      <c r="AU18" s="88" t="str">
        <f aca="false">
IF(AU17=1,"日",IF(AU17=2,"月",IF(AU17=3,"火",IF(AU17=4,"水",IF(AU17=5,"木",IF(AU17=6,"金","土"))))))</f>
        <v>
火</v>
      </c>
      <c r="AV18" s="89" t="str">
        <f aca="false">
IF(AV17=1,"日",IF(AV17=2,"月",IF(AV17=3,"火",IF(AV17=4,"水",IF(AV17=5,"木",IF(AV17=6,"金","土"))))))</f>
        <v>
水</v>
      </c>
      <c r="AW18" s="87" t="str">
        <f aca="false">
IF(AW17=1,"日",IF(AW17=2,"月",IF(AW17=3,"火",IF(AW17=4,"水",IF(AW17=5,"木",IF(AW17=6,"金","土"))))))</f>
        <v>
木</v>
      </c>
      <c r="AX18" s="87" t="str">
        <f aca="false">
IF(AX17=1,"日",IF(AX17=2,"月",IF(AX17=3,"火",IF(AX17=4,"水",IF(AX17=5,"木",IF(AX17=6,"金","土"))))))</f>
        <v>
金</v>
      </c>
      <c r="AY18" s="87" t="str">
        <f aca="false">
IF(AY17=1,"日",IF(AY17=2,"月",IF(AY17=3,"火",IF(AY17=4,"水",IF(AY17=5,"木",IF(AY17=6,"金","土"))))))</f>
        <v>
土</v>
      </c>
      <c r="AZ18" s="87" t="str">
        <f aca="false">
IF(AZ17=1,"日",IF(AZ17=2,"月",IF(AZ17=3,"火",IF(AZ17=4,"水",IF(AZ17=5,"木",IF(AZ17=6,"金","土"))))))</f>
        <v>
日</v>
      </c>
      <c r="BA18" s="87" t="str">
        <f aca="false">
IF(BA17=1,"日",IF(BA17=2,"月",IF(BA17=3,"火",IF(BA17=4,"水",IF(BA17=5,"木",IF(BA17=6,"金","土"))))))</f>
        <v>
月</v>
      </c>
      <c r="BB18" s="88" t="str">
        <f aca="false">
IF(BB17=1,"日",IF(BB17=2,"月",IF(BB17=3,"火",IF(BB17=4,"水",IF(BB17=5,"木",IF(BB17=6,"金","土"))))))</f>
        <v>
火</v>
      </c>
      <c r="BC18" s="87" t="str">
        <f aca="false">
IF(BC17=1,"日",IF(BC17=2,"月",IF(BC17=3,"火",IF(BC17=4,"水",IF(BC17=5,"木",IF(BC17=6,"金",IF(BC17=0,"","土")))))))</f>
        <v>
</v>
      </c>
      <c r="BD18" s="87" t="str">
        <f aca="false">
IF(BD17=1,"日",IF(BD17=2,"月",IF(BD17=3,"火",IF(BD17=4,"水",IF(BD17=5,"木",IF(BD17=6,"金",IF(BD17=0,"","土")))))))</f>
        <v>
</v>
      </c>
      <c r="BE18" s="87" t="str">
        <f aca="false">
IF(BE17=1,"日",IF(BE17=2,"月",IF(BE17=3,"火",IF(BE17=4,"水",IF(BE17=5,"木",IF(BE17=6,"金",IF(BE17=0,"","土")))))))</f>
        <v>
</v>
      </c>
      <c r="BF18" s="71"/>
      <c r="BG18" s="71"/>
      <c r="BH18" s="64"/>
      <c r="BI18" s="64"/>
      <c r="BJ18" s="64"/>
      <c r="BK18" s="64"/>
      <c r="BL18" s="64"/>
      <c r="BM18" s="64"/>
      <c r="BN18" s="64"/>
    </row>
    <row r="19" customFormat="false" ht="20.25" hidden="false" customHeight="true" outlineLevel="0" collapsed="false">
      <c r="A19" s="0"/>
      <c r="B19" s="90"/>
      <c r="C19" s="264"/>
      <c r="D19" s="264"/>
      <c r="E19" s="264"/>
      <c r="F19" s="264"/>
      <c r="G19" s="92"/>
      <c r="H19" s="92"/>
      <c r="I19" s="93"/>
      <c r="J19" s="94"/>
      <c r="K19" s="93"/>
      <c r="L19" s="94"/>
      <c r="M19" s="95"/>
      <c r="N19" s="95"/>
      <c r="O19" s="96"/>
      <c r="P19" s="96"/>
      <c r="Q19" s="96"/>
      <c r="R19" s="96"/>
      <c r="S19" s="97"/>
      <c r="T19" s="97"/>
      <c r="U19" s="97"/>
      <c r="V19" s="98" t="s">
        <v>
51</v>
      </c>
      <c r="W19" s="99"/>
      <c r="X19" s="99"/>
      <c r="Y19" s="100"/>
      <c r="Z19" s="101"/>
      <c r="AA19" s="111"/>
      <c r="AB19" s="111"/>
      <c r="AC19" s="111"/>
      <c r="AD19" s="111"/>
      <c r="AE19" s="111"/>
      <c r="AF19" s="111"/>
      <c r="AG19" s="265"/>
      <c r="AH19" s="266"/>
      <c r="AI19" s="111"/>
      <c r="AJ19" s="111"/>
      <c r="AK19" s="111"/>
      <c r="AL19" s="111"/>
      <c r="AM19" s="111"/>
      <c r="AN19" s="265"/>
      <c r="AO19" s="266"/>
      <c r="AP19" s="111"/>
      <c r="AQ19" s="111"/>
      <c r="AR19" s="111"/>
      <c r="AS19" s="111"/>
      <c r="AT19" s="111"/>
      <c r="AU19" s="265"/>
      <c r="AV19" s="266"/>
      <c r="AW19" s="111"/>
      <c r="AX19" s="111"/>
      <c r="AY19" s="111"/>
      <c r="AZ19" s="111"/>
      <c r="BA19" s="111"/>
      <c r="BB19" s="265"/>
      <c r="BC19" s="266"/>
      <c r="BD19" s="111"/>
      <c r="BE19" s="111"/>
      <c r="BF19" s="105"/>
      <c r="BG19" s="105"/>
      <c r="BH19" s="106"/>
      <c r="BI19" s="106"/>
      <c r="BJ19" s="107"/>
      <c r="BK19" s="107"/>
      <c r="BL19" s="107"/>
      <c r="BM19" s="107"/>
      <c r="BN19" s="107"/>
    </row>
    <row r="20" customFormat="false" ht="20.25" hidden="false" customHeight="true" outlineLevel="0" collapsed="false">
      <c r="A20" s="0"/>
      <c r="B20" s="108" t="n">
        <v>
1</v>
      </c>
      <c r="C20" s="264"/>
      <c r="D20" s="264"/>
      <c r="E20" s="264"/>
      <c r="F20" s="264"/>
      <c r="G20" s="159"/>
      <c r="H20" s="159"/>
      <c r="I20" s="110"/>
      <c r="J20" s="111"/>
      <c r="K20" s="110"/>
      <c r="L20" s="111"/>
      <c r="M20" s="112"/>
      <c r="N20" s="112"/>
      <c r="O20" s="160"/>
      <c r="P20" s="160"/>
      <c r="Q20" s="160"/>
      <c r="R20" s="160"/>
      <c r="S20" s="97"/>
      <c r="T20" s="97"/>
      <c r="U20" s="97"/>
      <c r="V20" s="114" t="s">
        <v>
57</v>
      </c>
      <c r="W20" s="115"/>
      <c r="X20" s="115"/>
      <c r="Y20" s="116"/>
      <c r="Z20" s="117"/>
      <c r="AA20" s="118" t="str">
        <f aca="false">
IF(AA19="","",VLOOKUP(AA19,シフト記号表!$C$5:$W$46,21,0))</f>
        <v>
</v>
      </c>
      <c r="AB20" s="119" t="str">
        <f aca="false">
IF(AB19="","",VLOOKUP(AB19,シフト記号表!$C$5:$W$46,21,0))</f>
        <v>
</v>
      </c>
      <c r="AC20" s="119" t="str">
        <f aca="false">
IF(AC19="","",VLOOKUP(AC19,シフト記号表!$C$5:$W$46,21,0))</f>
        <v>
</v>
      </c>
      <c r="AD20" s="119" t="str">
        <f aca="false">
IF(AD19="","",VLOOKUP(AD19,シフト記号表!$C$5:$W$46,21,0))</f>
        <v>
</v>
      </c>
      <c r="AE20" s="119" t="str">
        <f aca="false">
IF(AE19="","",VLOOKUP(AE19,シフト記号表!$C$5:$W$46,21,0))</f>
        <v>
</v>
      </c>
      <c r="AF20" s="119" t="str">
        <f aca="false">
IF(AF19="","",VLOOKUP(AF19,シフト記号表!$C$5:$W$46,21,0))</f>
        <v>
</v>
      </c>
      <c r="AG20" s="120" t="str">
        <f aca="false">
IF(AG19="","",VLOOKUP(AG19,シフト記号表!$C$5:$W$46,21,0))</f>
        <v>
</v>
      </c>
      <c r="AH20" s="118" t="str">
        <f aca="false">
IF(AH19="","",VLOOKUP(AH19,シフト記号表!$C$5:$W$46,21,0))</f>
        <v>
</v>
      </c>
      <c r="AI20" s="119" t="str">
        <f aca="false">
IF(AI19="","",VLOOKUP(AI19,シフト記号表!$C$5:$W$46,21,0))</f>
        <v>
</v>
      </c>
      <c r="AJ20" s="119" t="str">
        <f aca="false">
IF(AJ19="","",VLOOKUP(AJ19,シフト記号表!$C$5:$W$46,21,0))</f>
        <v>
</v>
      </c>
      <c r="AK20" s="119" t="str">
        <f aca="false">
IF(AK19="","",VLOOKUP(AK19,シフト記号表!$C$5:$W$46,21,0))</f>
        <v>
</v>
      </c>
      <c r="AL20" s="119" t="str">
        <f aca="false">
IF(AL19="","",VLOOKUP(AL19,シフト記号表!$C$5:$W$46,21,0))</f>
        <v>
</v>
      </c>
      <c r="AM20" s="119" t="str">
        <f aca="false">
IF(AM19="","",VLOOKUP(AM19,シフト記号表!$C$5:$W$46,21,0))</f>
        <v>
</v>
      </c>
      <c r="AN20" s="120" t="str">
        <f aca="false">
IF(AN19="","",VLOOKUP(AN19,シフト記号表!$C$5:$W$46,21,0))</f>
        <v>
</v>
      </c>
      <c r="AO20" s="118" t="str">
        <f aca="false">
IF(AO19="","",VLOOKUP(AO19,シフト記号表!$C$5:$W$46,21,0))</f>
        <v>
</v>
      </c>
      <c r="AP20" s="119" t="str">
        <f aca="false">
IF(AP19="","",VLOOKUP(AP19,シフト記号表!$C$5:$W$46,21,0))</f>
        <v>
</v>
      </c>
      <c r="AQ20" s="119" t="str">
        <f aca="false">
IF(AQ19="","",VLOOKUP(AQ19,シフト記号表!$C$5:$W$46,21,0))</f>
        <v>
</v>
      </c>
      <c r="AR20" s="119" t="str">
        <f aca="false">
IF(AR19="","",VLOOKUP(AR19,シフト記号表!$C$5:$W$46,21,0))</f>
        <v>
</v>
      </c>
      <c r="AS20" s="119" t="str">
        <f aca="false">
IF(AS19="","",VLOOKUP(AS19,シフト記号表!$C$5:$W$46,21,0))</f>
        <v>
</v>
      </c>
      <c r="AT20" s="119" t="str">
        <f aca="false">
IF(AT19="","",VLOOKUP(AT19,シフト記号表!$C$5:$W$46,21,0))</f>
        <v>
</v>
      </c>
      <c r="AU20" s="120" t="str">
        <f aca="false">
IF(AU19="","",VLOOKUP(AU19,シフト記号表!$C$5:$W$46,21,0))</f>
        <v>
</v>
      </c>
      <c r="AV20" s="118" t="str">
        <f aca="false">
IF(AV19="","",VLOOKUP(AV19,シフト記号表!$C$5:$W$46,21,0))</f>
        <v>
</v>
      </c>
      <c r="AW20" s="119" t="str">
        <f aca="false">
IF(AW19="","",VLOOKUP(AW19,シフト記号表!$C$5:$W$46,21,0))</f>
        <v>
</v>
      </c>
      <c r="AX20" s="119" t="str">
        <f aca="false">
IF(AX19="","",VLOOKUP(AX19,シフト記号表!$C$5:$W$46,21,0))</f>
        <v>
</v>
      </c>
      <c r="AY20" s="119" t="str">
        <f aca="false">
IF(AY19="","",VLOOKUP(AY19,シフト記号表!$C$5:$W$46,21,0))</f>
        <v>
</v>
      </c>
      <c r="AZ20" s="119" t="str">
        <f aca="false">
IF(AZ19="","",VLOOKUP(AZ19,シフト記号表!$C$5:$W$46,21,0))</f>
        <v>
</v>
      </c>
      <c r="BA20" s="119" t="str">
        <f aca="false">
IF(BA19="","",VLOOKUP(BA19,シフト記号表!$C$5:$W$46,21,0))</f>
        <v>
</v>
      </c>
      <c r="BB20" s="120" t="str">
        <f aca="false">
IF(BB19="","",VLOOKUP(BB19,シフト記号表!$C$5:$W$46,21,0))</f>
        <v>
</v>
      </c>
      <c r="BC20" s="118" t="str">
        <f aca="false">
IF(BC19="","",VLOOKUP(BC19,シフト記号表!$C$5:$W$46,21,0))</f>
        <v>
</v>
      </c>
      <c r="BD20" s="119" t="str">
        <f aca="false">
IF(BD19="","",VLOOKUP(BD19,シフト記号表!$C$5:$W$46,21,0))</f>
        <v>
</v>
      </c>
      <c r="BE20" s="119" t="str">
        <f aca="false">
IF(BE19="","",VLOOKUP(BE19,シフト記号表!$C$5:$W$46,21,0))</f>
        <v>
</v>
      </c>
      <c r="BF20" s="122" t="n">
        <f aca="false">
IF($BI$3="計画",SUM(AA20:BB20),IF($BI$3="実績",SUM(AA20:BE20),""))</f>
        <v>
0</v>
      </c>
      <c r="BG20" s="122"/>
      <c r="BH20" s="123" t="n">
        <f aca="false">
IF($BI$3="計画",BF20/4,IF($BI$3="実績",(BF20/($BI$7/7)),""))</f>
        <v>
0</v>
      </c>
      <c r="BI20" s="123"/>
      <c r="BJ20" s="107"/>
      <c r="BK20" s="107"/>
      <c r="BL20" s="107"/>
      <c r="BM20" s="107"/>
      <c r="BN20" s="107"/>
    </row>
    <row r="21" customFormat="false" ht="20.25" hidden="false" customHeight="true" outlineLevel="0" collapsed="false">
      <c r="A21" s="0"/>
      <c r="B21" s="124"/>
      <c r="C21" s="264"/>
      <c r="D21" s="264"/>
      <c r="E21" s="264"/>
      <c r="F21" s="264"/>
      <c r="G21" s="125"/>
      <c r="H21" s="125"/>
      <c r="I21" s="126" t="n">
        <f aca="false">
G20</f>
        <v>
0</v>
      </c>
      <c r="J21" s="126"/>
      <c r="K21" s="126" t="n">
        <f aca="false">
M20</f>
        <v>
0</v>
      </c>
      <c r="L21" s="126"/>
      <c r="M21" s="127"/>
      <c r="N21" s="127"/>
      <c r="O21" s="128"/>
      <c r="P21" s="128"/>
      <c r="Q21" s="128"/>
      <c r="R21" s="128"/>
      <c r="S21" s="97"/>
      <c r="T21" s="97"/>
      <c r="U21" s="97"/>
      <c r="V21" s="129" t="s">
        <v>
58</v>
      </c>
      <c r="W21" s="130"/>
      <c r="X21" s="130"/>
      <c r="Y21" s="131"/>
      <c r="Z21" s="132"/>
      <c r="AA21" s="133" t="str">
        <f aca="false">
IF(AA19="","",VLOOKUP(AA19,シフト記号表!$C$5:$Y$46,23,0))</f>
        <v>
</v>
      </c>
      <c r="AB21" s="134" t="str">
        <f aca="false">
IF(AB19="","",VLOOKUP(AB19,シフト記号表!$C$5:$Y$46,23,0))</f>
        <v>
</v>
      </c>
      <c r="AC21" s="134" t="str">
        <f aca="false">
IF(AC19="","",VLOOKUP(AC19,シフト記号表!$C$5:$Y$46,23,0))</f>
        <v>
</v>
      </c>
      <c r="AD21" s="134" t="str">
        <f aca="false">
IF(AD19="","",VLOOKUP(AD19,シフト記号表!$C$5:$Y$46,23,0))</f>
        <v>
</v>
      </c>
      <c r="AE21" s="134" t="str">
        <f aca="false">
IF(AE19="","",VLOOKUP(AE19,シフト記号表!$C$5:$Y$46,23,0))</f>
        <v>
</v>
      </c>
      <c r="AF21" s="134" t="str">
        <f aca="false">
IF(AF19="","",VLOOKUP(AF19,シフト記号表!$C$5:$Y$46,23,0))</f>
        <v>
</v>
      </c>
      <c r="AG21" s="135" t="str">
        <f aca="false">
IF(AG19="","",VLOOKUP(AG19,シフト記号表!$C$5:$Y$46,23,0))</f>
        <v>
</v>
      </c>
      <c r="AH21" s="133" t="str">
        <f aca="false">
IF(AH19="","",VLOOKUP(AH19,シフト記号表!$C$5:$Y$46,23,0))</f>
        <v>
</v>
      </c>
      <c r="AI21" s="134" t="str">
        <f aca="false">
IF(AI19="","",VLOOKUP(AI19,シフト記号表!$C$5:$Y$46,23,0))</f>
        <v>
</v>
      </c>
      <c r="AJ21" s="134" t="str">
        <f aca="false">
IF(AJ19="","",VLOOKUP(AJ19,シフト記号表!$C$5:$Y$46,23,0))</f>
        <v>
</v>
      </c>
      <c r="AK21" s="134" t="str">
        <f aca="false">
IF(AK19="","",VLOOKUP(AK19,シフト記号表!$C$5:$Y$46,23,0))</f>
        <v>
</v>
      </c>
      <c r="AL21" s="134" t="str">
        <f aca="false">
IF(AL19="","",VLOOKUP(AL19,シフト記号表!$C$5:$Y$46,23,0))</f>
        <v>
</v>
      </c>
      <c r="AM21" s="134" t="str">
        <f aca="false">
IF(AM19="","",VLOOKUP(AM19,シフト記号表!$C$5:$Y$46,23,0))</f>
        <v>
</v>
      </c>
      <c r="AN21" s="135" t="str">
        <f aca="false">
IF(AN19="","",VLOOKUP(AN19,シフト記号表!$C$5:$Y$46,23,0))</f>
        <v>
</v>
      </c>
      <c r="AO21" s="133" t="str">
        <f aca="false">
IF(AO19="","",VLOOKUP(AO19,シフト記号表!$C$5:$Y$46,23,0))</f>
        <v>
</v>
      </c>
      <c r="AP21" s="134" t="str">
        <f aca="false">
IF(AP19="","",VLOOKUP(AP19,シフト記号表!$C$5:$Y$46,23,0))</f>
        <v>
</v>
      </c>
      <c r="AQ21" s="134" t="str">
        <f aca="false">
IF(AQ19="","",VLOOKUP(AQ19,シフト記号表!$C$5:$Y$46,23,0))</f>
        <v>
</v>
      </c>
      <c r="AR21" s="134" t="str">
        <f aca="false">
IF(AR19="","",VLOOKUP(AR19,シフト記号表!$C$5:$Y$46,23,0))</f>
        <v>
</v>
      </c>
      <c r="AS21" s="134" t="str">
        <f aca="false">
IF(AS19="","",VLOOKUP(AS19,シフト記号表!$C$5:$Y$46,23,0))</f>
        <v>
</v>
      </c>
      <c r="AT21" s="134" t="str">
        <f aca="false">
IF(AT19="","",VLOOKUP(AT19,シフト記号表!$C$5:$Y$46,23,0))</f>
        <v>
</v>
      </c>
      <c r="AU21" s="135" t="str">
        <f aca="false">
IF(AU19="","",VLOOKUP(AU19,シフト記号表!$C$5:$Y$46,23,0))</f>
        <v>
</v>
      </c>
      <c r="AV21" s="133" t="str">
        <f aca="false">
IF(AV19="","",VLOOKUP(AV19,シフト記号表!$C$5:$Y$46,23,0))</f>
        <v>
</v>
      </c>
      <c r="AW21" s="134" t="str">
        <f aca="false">
IF(AW19="","",VLOOKUP(AW19,シフト記号表!$C$5:$Y$46,23,0))</f>
        <v>
</v>
      </c>
      <c r="AX21" s="134" t="str">
        <f aca="false">
IF(AX19="","",VLOOKUP(AX19,シフト記号表!$C$5:$Y$46,23,0))</f>
        <v>
</v>
      </c>
      <c r="AY21" s="134" t="str">
        <f aca="false">
IF(AY19="","",VLOOKUP(AY19,シフト記号表!$C$5:$Y$46,23,0))</f>
        <v>
</v>
      </c>
      <c r="AZ21" s="134" t="str">
        <f aca="false">
IF(AZ19="","",VLOOKUP(AZ19,シフト記号表!$C$5:$Y$46,23,0))</f>
        <v>
</v>
      </c>
      <c r="BA21" s="134" t="str">
        <f aca="false">
IF(BA19="","",VLOOKUP(BA19,シフト記号表!$C$5:$Y$46,23,0))</f>
        <v>
</v>
      </c>
      <c r="BB21" s="135" t="str">
        <f aca="false">
IF(BB19="","",VLOOKUP(BB19,シフト記号表!$C$5:$Y$46,23,0))</f>
        <v>
</v>
      </c>
      <c r="BC21" s="133" t="str">
        <f aca="false">
IF(BC19="","",VLOOKUP(BC19,シフト記号表!$C$5:$Y$46,23,0))</f>
        <v>
</v>
      </c>
      <c r="BD21" s="134" t="str">
        <f aca="false">
IF(BD19="","",VLOOKUP(BD19,シフト記号表!$C$5:$Y$46,23,0))</f>
        <v>
</v>
      </c>
      <c r="BE21" s="136" t="str">
        <f aca="false">
IF(BE19="","",VLOOKUP(BE19,シフト記号表!$C$5:$Y$46,23,0))</f>
        <v>
</v>
      </c>
      <c r="BF21" s="137" t="n">
        <f aca="false">
IF($BI$3="計画",SUM(AA21:BB21),IF($BI$3="実績",SUM(AA21:BE21),""))</f>
        <v>
0</v>
      </c>
      <c r="BG21" s="137"/>
      <c r="BH21" s="138" t="n">
        <f aca="false">
IF($BI$3="計画",BF21/4,IF($BI$3="実績",(BF21/($BI$7/7)),""))</f>
        <v>
0</v>
      </c>
      <c r="BI21" s="138"/>
      <c r="BJ21" s="107"/>
      <c r="BK21" s="107"/>
      <c r="BL21" s="107"/>
      <c r="BM21" s="107"/>
      <c r="BN21" s="107"/>
    </row>
    <row r="22" customFormat="false" ht="20.25" hidden="false" customHeight="true" outlineLevel="0" collapsed="false">
      <c r="A22" s="0"/>
      <c r="B22" s="139"/>
      <c r="C22" s="267"/>
      <c r="D22" s="267"/>
      <c r="E22" s="267"/>
      <c r="F22" s="267"/>
      <c r="G22" s="141"/>
      <c r="H22" s="141"/>
      <c r="I22" s="142"/>
      <c r="J22" s="143"/>
      <c r="K22" s="142"/>
      <c r="L22" s="143"/>
      <c r="M22" s="144"/>
      <c r="N22" s="144"/>
      <c r="O22" s="145"/>
      <c r="P22" s="145"/>
      <c r="Q22" s="145"/>
      <c r="R22" s="145"/>
      <c r="S22" s="146"/>
      <c r="T22" s="146"/>
      <c r="U22" s="146"/>
      <c r="V22" s="147" t="s">
        <v>
51</v>
      </c>
      <c r="W22" s="148"/>
      <c r="X22" s="148"/>
      <c r="Y22" s="149"/>
      <c r="Z22" s="150"/>
      <c r="AA22" s="151"/>
      <c r="AB22" s="268"/>
      <c r="AC22" s="268"/>
      <c r="AD22" s="268"/>
      <c r="AE22" s="268"/>
      <c r="AF22" s="268"/>
      <c r="AG22" s="154"/>
      <c r="AH22" s="151"/>
      <c r="AI22" s="268"/>
      <c r="AJ22" s="268"/>
      <c r="AK22" s="268"/>
      <c r="AL22" s="268"/>
      <c r="AM22" s="268"/>
      <c r="AN22" s="154"/>
      <c r="AO22" s="151"/>
      <c r="AP22" s="268"/>
      <c r="AQ22" s="268"/>
      <c r="AR22" s="268"/>
      <c r="AS22" s="268"/>
      <c r="AT22" s="268"/>
      <c r="AU22" s="154"/>
      <c r="AV22" s="151"/>
      <c r="AW22" s="268"/>
      <c r="AX22" s="268"/>
      <c r="AY22" s="268"/>
      <c r="AZ22" s="268"/>
      <c r="BA22" s="268"/>
      <c r="BB22" s="154"/>
      <c r="BC22" s="151"/>
      <c r="BD22" s="268"/>
      <c r="BE22" s="269"/>
      <c r="BF22" s="156"/>
      <c r="BG22" s="156"/>
      <c r="BH22" s="157"/>
      <c r="BI22" s="157"/>
      <c r="BJ22" s="158"/>
      <c r="BK22" s="158"/>
      <c r="BL22" s="158"/>
      <c r="BM22" s="158"/>
      <c r="BN22" s="158"/>
    </row>
    <row r="23" customFormat="false" ht="20.25" hidden="false" customHeight="true" outlineLevel="0" collapsed="false">
      <c r="A23" s="0"/>
      <c r="B23" s="108" t="n">
        <f aca="false">
B20+1</f>
        <v>
2</v>
      </c>
      <c r="C23" s="267"/>
      <c r="D23" s="267"/>
      <c r="E23" s="267"/>
      <c r="F23" s="267"/>
      <c r="G23" s="159"/>
      <c r="H23" s="159"/>
      <c r="I23" s="110"/>
      <c r="J23" s="111"/>
      <c r="K23" s="110"/>
      <c r="L23" s="111"/>
      <c r="M23" s="112"/>
      <c r="N23" s="112"/>
      <c r="O23" s="160"/>
      <c r="P23" s="160"/>
      <c r="Q23" s="160"/>
      <c r="R23" s="160"/>
      <c r="S23" s="146"/>
      <c r="T23" s="146"/>
      <c r="U23" s="146"/>
      <c r="V23" s="114" t="s">
        <v>
57</v>
      </c>
      <c r="W23" s="115"/>
      <c r="X23" s="115"/>
      <c r="Y23" s="116"/>
      <c r="Z23" s="117"/>
      <c r="AA23" s="118" t="str">
        <f aca="false">
IF(AA22="","",VLOOKUP(AA22,シフト記号表!$C$5:$W$46,21,0))</f>
        <v>
</v>
      </c>
      <c r="AB23" s="119" t="str">
        <f aca="false">
IF(AB22="","",VLOOKUP(AB22,シフト記号表!$C$5:$W$46,21,0))</f>
        <v>
</v>
      </c>
      <c r="AC23" s="119" t="str">
        <f aca="false">
IF(AC22="","",VLOOKUP(AC22,シフト記号表!$C$5:$W$46,21,0))</f>
        <v>
</v>
      </c>
      <c r="AD23" s="119" t="str">
        <f aca="false">
IF(AD22="","",VLOOKUP(AD22,シフト記号表!$C$5:$W$46,21,0))</f>
        <v>
</v>
      </c>
      <c r="AE23" s="119" t="str">
        <f aca="false">
IF(AE22="","",VLOOKUP(AE22,シフト記号表!$C$5:$W$46,21,0))</f>
        <v>
</v>
      </c>
      <c r="AF23" s="119" t="str">
        <f aca="false">
IF(AF22="","",VLOOKUP(AF22,シフト記号表!$C$5:$W$46,21,0))</f>
        <v>
</v>
      </c>
      <c r="AG23" s="120" t="str">
        <f aca="false">
IF(AG22="","",VLOOKUP(AG22,シフト記号表!$C$5:$W$46,21,0))</f>
        <v>
</v>
      </c>
      <c r="AH23" s="118" t="str">
        <f aca="false">
IF(AH22="","",VLOOKUP(AH22,シフト記号表!$C$5:$W$46,21,0))</f>
        <v>
</v>
      </c>
      <c r="AI23" s="119" t="str">
        <f aca="false">
IF(AI22="","",VLOOKUP(AI22,シフト記号表!$C$5:$W$46,21,0))</f>
        <v>
</v>
      </c>
      <c r="AJ23" s="119" t="str">
        <f aca="false">
IF(AJ22="","",VLOOKUP(AJ22,シフト記号表!$C$5:$W$46,21,0))</f>
        <v>
</v>
      </c>
      <c r="AK23" s="119" t="str">
        <f aca="false">
IF(AK22="","",VLOOKUP(AK22,シフト記号表!$C$5:$W$46,21,0))</f>
        <v>
</v>
      </c>
      <c r="AL23" s="119" t="str">
        <f aca="false">
IF(AL22="","",VLOOKUP(AL22,シフト記号表!$C$5:$W$46,21,0))</f>
        <v>
</v>
      </c>
      <c r="AM23" s="119" t="str">
        <f aca="false">
IF(AM22="","",VLOOKUP(AM22,シフト記号表!$C$5:$W$46,21,0))</f>
        <v>
</v>
      </c>
      <c r="AN23" s="120" t="str">
        <f aca="false">
IF(AN22="","",VLOOKUP(AN22,シフト記号表!$C$5:$W$46,21,0))</f>
        <v>
</v>
      </c>
      <c r="AO23" s="118" t="str">
        <f aca="false">
IF(AO22="","",VLOOKUP(AO22,シフト記号表!$C$5:$W$46,21,0))</f>
        <v>
</v>
      </c>
      <c r="AP23" s="119" t="str">
        <f aca="false">
IF(AP22="","",VLOOKUP(AP22,シフト記号表!$C$5:$W$46,21,0))</f>
        <v>
</v>
      </c>
      <c r="AQ23" s="119" t="str">
        <f aca="false">
IF(AQ22="","",VLOOKUP(AQ22,シフト記号表!$C$5:$W$46,21,0))</f>
        <v>
</v>
      </c>
      <c r="AR23" s="119" t="str">
        <f aca="false">
IF(AR22="","",VLOOKUP(AR22,シフト記号表!$C$5:$W$46,21,0))</f>
        <v>
</v>
      </c>
      <c r="AS23" s="119" t="str">
        <f aca="false">
IF(AS22="","",VLOOKUP(AS22,シフト記号表!$C$5:$W$46,21,0))</f>
        <v>
</v>
      </c>
      <c r="AT23" s="119" t="str">
        <f aca="false">
IF(AT22="","",VLOOKUP(AT22,シフト記号表!$C$5:$W$46,21,0))</f>
        <v>
</v>
      </c>
      <c r="AU23" s="120" t="str">
        <f aca="false">
IF(AU22="","",VLOOKUP(AU22,シフト記号表!$C$5:$W$46,21,0))</f>
        <v>
</v>
      </c>
      <c r="AV23" s="118" t="str">
        <f aca="false">
IF(AV22="","",VLOOKUP(AV22,シフト記号表!$C$5:$W$46,21,0))</f>
        <v>
</v>
      </c>
      <c r="AW23" s="119" t="str">
        <f aca="false">
IF(AW22="","",VLOOKUP(AW22,シフト記号表!$C$5:$W$46,21,0))</f>
        <v>
</v>
      </c>
      <c r="AX23" s="119" t="str">
        <f aca="false">
IF(AX22="","",VLOOKUP(AX22,シフト記号表!$C$5:$W$46,21,0))</f>
        <v>
</v>
      </c>
      <c r="AY23" s="119" t="str">
        <f aca="false">
IF(AY22="","",VLOOKUP(AY22,シフト記号表!$C$5:$W$46,21,0))</f>
        <v>
</v>
      </c>
      <c r="AZ23" s="119" t="str">
        <f aca="false">
IF(AZ22="","",VLOOKUP(AZ22,シフト記号表!$C$5:$W$46,21,0))</f>
        <v>
</v>
      </c>
      <c r="BA23" s="119" t="str">
        <f aca="false">
IF(BA22="","",VLOOKUP(BA22,シフト記号表!$C$5:$W$46,21,0))</f>
        <v>
</v>
      </c>
      <c r="BB23" s="120" t="str">
        <f aca="false">
IF(BB22="","",VLOOKUP(BB22,シフト記号表!$C$5:$W$46,21,0))</f>
        <v>
</v>
      </c>
      <c r="BC23" s="118" t="str">
        <f aca="false">
IF(BC22="","",VLOOKUP(BC22,シフト記号表!$C$5:$W$46,21,0))</f>
        <v>
</v>
      </c>
      <c r="BD23" s="119" t="str">
        <f aca="false">
IF(BD22="","",VLOOKUP(BD22,シフト記号表!$C$5:$W$46,21,0))</f>
        <v>
</v>
      </c>
      <c r="BE23" s="119" t="str">
        <f aca="false">
IF(BE22="","",VLOOKUP(BE22,シフト記号表!$C$5:$W$46,21,0))</f>
        <v>
</v>
      </c>
      <c r="BF23" s="122" t="n">
        <f aca="false">
IF($BI$3="計画",SUM(AA23:BB23),IF($BI$3="実績",SUM(AA23:BE23),""))</f>
        <v>
0</v>
      </c>
      <c r="BG23" s="122"/>
      <c r="BH23" s="123" t="n">
        <f aca="false">
IF($BI$3="計画",BF23/4,IF($BI$3="実績",(BF23/($BI$7/7)),""))</f>
        <v>
0</v>
      </c>
      <c r="BI23" s="123"/>
      <c r="BJ23" s="158"/>
      <c r="BK23" s="158"/>
      <c r="BL23" s="158"/>
      <c r="BM23" s="158"/>
      <c r="BN23" s="158"/>
    </row>
    <row r="24" customFormat="false" ht="20.25" hidden="false" customHeight="true" outlineLevel="0" collapsed="false">
      <c r="A24" s="0"/>
      <c r="B24" s="124"/>
      <c r="C24" s="267"/>
      <c r="D24" s="267"/>
      <c r="E24" s="267"/>
      <c r="F24" s="267"/>
      <c r="G24" s="125"/>
      <c r="H24" s="125"/>
      <c r="I24" s="126" t="n">
        <f aca="false">
G23</f>
        <v>
0</v>
      </c>
      <c r="J24" s="126"/>
      <c r="K24" s="126" t="n">
        <f aca="false">
M23</f>
        <v>
0</v>
      </c>
      <c r="L24" s="126"/>
      <c r="M24" s="127"/>
      <c r="N24" s="127"/>
      <c r="O24" s="128"/>
      <c r="P24" s="128"/>
      <c r="Q24" s="128"/>
      <c r="R24" s="128"/>
      <c r="S24" s="146"/>
      <c r="T24" s="146"/>
      <c r="U24" s="146"/>
      <c r="V24" s="129" t="s">
        <v>
58</v>
      </c>
      <c r="W24" s="130"/>
      <c r="X24" s="130"/>
      <c r="Y24" s="131"/>
      <c r="Z24" s="132"/>
      <c r="AA24" s="133" t="str">
        <f aca="false">
IF(AA22="","",VLOOKUP(AA22,シフト記号表!$C$5:$Y$46,23,0))</f>
        <v>
</v>
      </c>
      <c r="AB24" s="134" t="str">
        <f aca="false">
IF(AB22="","",VLOOKUP(AB22,シフト記号表!$C$5:$Y$46,23,0))</f>
        <v>
</v>
      </c>
      <c r="AC24" s="134" t="str">
        <f aca="false">
IF(AC22="","",VLOOKUP(AC22,シフト記号表!$C$5:$Y$46,23,0))</f>
        <v>
</v>
      </c>
      <c r="AD24" s="134" t="str">
        <f aca="false">
IF(AD22="","",VLOOKUP(AD22,シフト記号表!$C$5:$Y$46,23,0))</f>
        <v>
</v>
      </c>
      <c r="AE24" s="134" t="str">
        <f aca="false">
IF(AE22="","",VLOOKUP(AE22,シフト記号表!$C$5:$Y$46,23,0))</f>
        <v>
</v>
      </c>
      <c r="AF24" s="134" t="str">
        <f aca="false">
IF(AF22="","",VLOOKUP(AF22,シフト記号表!$C$5:$Y$46,23,0))</f>
        <v>
</v>
      </c>
      <c r="AG24" s="135" t="str">
        <f aca="false">
IF(AG22="","",VLOOKUP(AG22,シフト記号表!$C$5:$Y$46,23,0))</f>
        <v>
</v>
      </c>
      <c r="AH24" s="133" t="str">
        <f aca="false">
IF(AH22="","",VLOOKUP(AH22,シフト記号表!$C$5:$Y$46,23,0))</f>
        <v>
</v>
      </c>
      <c r="AI24" s="134" t="str">
        <f aca="false">
IF(AI22="","",VLOOKUP(AI22,シフト記号表!$C$5:$Y$46,23,0))</f>
        <v>
</v>
      </c>
      <c r="AJ24" s="134" t="str">
        <f aca="false">
IF(AJ22="","",VLOOKUP(AJ22,シフト記号表!$C$5:$Y$46,23,0))</f>
        <v>
</v>
      </c>
      <c r="AK24" s="134" t="str">
        <f aca="false">
IF(AK22="","",VLOOKUP(AK22,シフト記号表!$C$5:$Y$46,23,0))</f>
        <v>
</v>
      </c>
      <c r="AL24" s="134" t="str">
        <f aca="false">
IF(AL22="","",VLOOKUP(AL22,シフト記号表!$C$5:$Y$46,23,0))</f>
        <v>
</v>
      </c>
      <c r="AM24" s="134" t="str">
        <f aca="false">
IF(AM22="","",VLOOKUP(AM22,シフト記号表!$C$5:$Y$46,23,0))</f>
        <v>
</v>
      </c>
      <c r="AN24" s="135" t="str">
        <f aca="false">
IF(AN22="","",VLOOKUP(AN22,シフト記号表!$C$5:$Y$46,23,0))</f>
        <v>
</v>
      </c>
      <c r="AO24" s="133" t="str">
        <f aca="false">
IF(AO22="","",VLOOKUP(AO22,シフト記号表!$C$5:$Y$46,23,0))</f>
        <v>
</v>
      </c>
      <c r="AP24" s="134" t="str">
        <f aca="false">
IF(AP22="","",VLOOKUP(AP22,シフト記号表!$C$5:$Y$46,23,0))</f>
        <v>
</v>
      </c>
      <c r="AQ24" s="134" t="str">
        <f aca="false">
IF(AQ22="","",VLOOKUP(AQ22,シフト記号表!$C$5:$Y$46,23,0))</f>
        <v>
</v>
      </c>
      <c r="AR24" s="134" t="str">
        <f aca="false">
IF(AR22="","",VLOOKUP(AR22,シフト記号表!$C$5:$Y$46,23,0))</f>
        <v>
</v>
      </c>
      <c r="AS24" s="134" t="str">
        <f aca="false">
IF(AS22="","",VLOOKUP(AS22,シフト記号表!$C$5:$Y$46,23,0))</f>
        <v>
</v>
      </c>
      <c r="AT24" s="134" t="str">
        <f aca="false">
IF(AT22="","",VLOOKUP(AT22,シフト記号表!$C$5:$Y$46,23,0))</f>
        <v>
</v>
      </c>
      <c r="AU24" s="135" t="str">
        <f aca="false">
IF(AU22="","",VLOOKUP(AU22,シフト記号表!$C$5:$Y$46,23,0))</f>
        <v>
</v>
      </c>
      <c r="AV24" s="133" t="str">
        <f aca="false">
IF(AV22="","",VLOOKUP(AV22,シフト記号表!$C$5:$Y$46,23,0))</f>
        <v>
</v>
      </c>
      <c r="AW24" s="134" t="str">
        <f aca="false">
IF(AW22="","",VLOOKUP(AW22,シフト記号表!$C$5:$Y$46,23,0))</f>
        <v>
</v>
      </c>
      <c r="AX24" s="134" t="str">
        <f aca="false">
IF(AX22="","",VLOOKUP(AX22,シフト記号表!$C$5:$Y$46,23,0))</f>
        <v>
</v>
      </c>
      <c r="AY24" s="134" t="str">
        <f aca="false">
IF(AY22="","",VLOOKUP(AY22,シフト記号表!$C$5:$Y$46,23,0))</f>
        <v>
</v>
      </c>
      <c r="AZ24" s="134" t="str">
        <f aca="false">
IF(AZ22="","",VLOOKUP(AZ22,シフト記号表!$C$5:$Y$46,23,0))</f>
        <v>
</v>
      </c>
      <c r="BA24" s="134" t="str">
        <f aca="false">
IF(BA22="","",VLOOKUP(BA22,シフト記号表!$C$5:$Y$46,23,0))</f>
        <v>
</v>
      </c>
      <c r="BB24" s="135" t="str">
        <f aca="false">
IF(BB22="","",VLOOKUP(BB22,シフト記号表!$C$5:$Y$46,23,0))</f>
        <v>
</v>
      </c>
      <c r="BC24" s="133" t="str">
        <f aca="false">
IF(BC22="","",VLOOKUP(BC22,シフト記号表!$C$5:$Y$46,23,0))</f>
        <v>
</v>
      </c>
      <c r="BD24" s="134" t="str">
        <f aca="false">
IF(BD22="","",VLOOKUP(BD22,シフト記号表!$C$5:$Y$46,23,0))</f>
        <v>
</v>
      </c>
      <c r="BE24" s="134" t="str">
        <f aca="false">
IF(BE22="","",VLOOKUP(BE22,シフト記号表!$C$5:$Y$46,23,0))</f>
        <v>
</v>
      </c>
      <c r="BF24" s="137" t="n">
        <f aca="false">
IF($BI$3="計画",SUM(AA24:BB24),IF($BI$3="実績",SUM(AA24:BE24),""))</f>
        <v>
0</v>
      </c>
      <c r="BG24" s="137"/>
      <c r="BH24" s="138" t="n">
        <f aca="false">
IF($BI$3="計画",BF24/4,IF($BI$3="実績",(BF24/($BI$7/7)),""))</f>
        <v>
0</v>
      </c>
      <c r="BI24" s="138"/>
      <c r="BJ24" s="158"/>
      <c r="BK24" s="158"/>
      <c r="BL24" s="158"/>
      <c r="BM24" s="158"/>
      <c r="BN24" s="158"/>
    </row>
    <row r="25" customFormat="false" ht="20.25" hidden="false" customHeight="true" outlineLevel="0" collapsed="false">
      <c r="A25" s="0"/>
      <c r="B25" s="139"/>
      <c r="C25" s="267"/>
      <c r="D25" s="267"/>
      <c r="E25" s="267"/>
      <c r="F25" s="267"/>
      <c r="G25" s="159"/>
      <c r="H25" s="159"/>
      <c r="I25" s="110"/>
      <c r="J25" s="111"/>
      <c r="K25" s="110"/>
      <c r="L25" s="111"/>
      <c r="M25" s="144"/>
      <c r="N25" s="144"/>
      <c r="O25" s="160"/>
      <c r="P25" s="160"/>
      <c r="Q25" s="160"/>
      <c r="R25" s="160"/>
      <c r="S25" s="146"/>
      <c r="T25" s="146"/>
      <c r="U25" s="146"/>
      <c r="V25" s="147" t="s">
        <v>
51</v>
      </c>
      <c r="W25" s="148"/>
      <c r="X25" s="148"/>
      <c r="Y25" s="149"/>
      <c r="Z25" s="150"/>
      <c r="AA25" s="151"/>
      <c r="AB25" s="268"/>
      <c r="AC25" s="268"/>
      <c r="AD25" s="268"/>
      <c r="AE25" s="268"/>
      <c r="AF25" s="268"/>
      <c r="AG25" s="154"/>
      <c r="AH25" s="151"/>
      <c r="AI25" s="268"/>
      <c r="AJ25" s="268"/>
      <c r="AK25" s="268"/>
      <c r="AL25" s="268"/>
      <c r="AM25" s="268"/>
      <c r="AN25" s="154"/>
      <c r="AO25" s="151"/>
      <c r="AP25" s="268"/>
      <c r="AQ25" s="268"/>
      <c r="AR25" s="268"/>
      <c r="AS25" s="268"/>
      <c r="AT25" s="268"/>
      <c r="AU25" s="154"/>
      <c r="AV25" s="151"/>
      <c r="AW25" s="268"/>
      <c r="AX25" s="268"/>
      <c r="AY25" s="268"/>
      <c r="AZ25" s="268"/>
      <c r="BA25" s="268"/>
      <c r="BB25" s="154"/>
      <c r="BC25" s="151"/>
      <c r="BD25" s="268"/>
      <c r="BE25" s="269"/>
      <c r="BF25" s="156"/>
      <c r="BG25" s="156"/>
      <c r="BH25" s="157"/>
      <c r="BI25" s="157"/>
      <c r="BJ25" s="158"/>
      <c r="BK25" s="158"/>
      <c r="BL25" s="158"/>
      <c r="BM25" s="158"/>
      <c r="BN25" s="158"/>
    </row>
    <row r="26" customFormat="false" ht="20.25" hidden="false" customHeight="true" outlineLevel="0" collapsed="false">
      <c r="A26" s="0"/>
      <c r="B26" s="108" t="n">
        <f aca="false">
B23+1</f>
        <v>
3</v>
      </c>
      <c r="C26" s="267"/>
      <c r="D26" s="267"/>
      <c r="E26" s="267"/>
      <c r="F26" s="267"/>
      <c r="G26" s="159"/>
      <c r="H26" s="159"/>
      <c r="I26" s="110"/>
      <c r="J26" s="111"/>
      <c r="K26" s="110"/>
      <c r="L26" s="111"/>
      <c r="M26" s="112"/>
      <c r="N26" s="112"/>
      <c r="O26" s="160"/>
      <c r="P26" s="160"/>
      <c r="Q26" s="160"/>
      <c r="R26" s="160"/>
      <c r="S26" s="146"/>
      <c r="T26" s="146"/>
      <c r="U26" s="146"/>
      <c r="V26" s="114" t="s">
        <v>
57</v>
      </c>
      <c r="W26" s="115"/>
      <c r="X26" s="115"/>
      <c r="Y26" s="116"/>
      <c r="Z26" s="117"/>
      <c r="AA26" s="118" t="str">
        <f aca="false">
IF(AA25="","",VLOOKUP(AA25,シフト記号表!$C$5:$W$46,21,0))</f>
        <v>
</v>
      </c>
      <c r="AB26" s="119" t="str">
        <f aca="false">
IF(AB25="","",VLOOKUP(AB25,シフト記号表!$C$5:$W$46,21,0))</f>
        <v>
</v>
      </c>
      <c r="AC26" s="119" t="str">
        <f aca="false">
IF(AC25="","",VLOOKUP(AC25,シフト記号表!$C$5:$W$46,21,0))</f>
        <v>
</v>
      </c>
      <c r="AD26" s="119" t="str">
        <f aca="false">
IF(AD25="","",VLOOKUP(AD25,シフト記号表!$C$5:$W$46,21,0))</f>
        <v>
</v>
      </c>
      <c r="AE26" s="119" t="str">
        <f aca="false">
IF(AE25="","",VLOOKUP(AE25,シフト記号表!$C$5:$W$46,21,0))</f>
        <v>
</v>
      </c>
      <c r="AF26" s="119" t="str">
        <f aca="false">
IF(AF25="","",VLOOKUP(AF25,シフト記号表!$C$5:$W$46,21,0))</f>
        <v>
</v>
      </c>
      <c r="AG26" s="120" t="str">
        <f aca="false">
IF(AG25="","",VLOOKUP(AG25,シフト記号表!$C$5:$W$46,21,0))</f>
        <v>
</v>
      </c>
      <c r="AH26" s="118" t="str">
        <f aca="false">
IF(AH25="","",VLOOKUP(AH25,シフト記号表!$C$5:$W$46,21,0))</f>
        <v>
</v>
      </c>
      <c r="AI26" s="119" t="str">
        <f aca="false">
IF(AI25="","",VLOOKUP(AI25,シフト記号表!$C$5:$W$46,21,0))</f>
        <v>
</v>
      </c>
      <c r="AJ26" s="119" t="str">
        <f aca="false">
IF(AJ25="","",VLOOKUP(AJ25,シフト記号表!$C$5:$W$46,21,0))</f>
        <v>
</v>
      </c>
      <c r="AK26" s="119" t="str">
        <f aca="false">
IF(AK25="","",VLOOKUP(AK25,シフト記号表!$C$5:$W$46,21,0))</f>
        <v>
</v>
      </c>
      <c r="AL26" s="119" t="str">
        <f aca="false">
IF(AL25="","",VLOOKUP(AL25,シフト記号表!$C$5:$W$46,21,0))</f>
        <v>
</v>
      </c>
      <c r="AM26" s="119" t="str">
        <f aca="false">
IF(AM25="","",VLOOKUP(AM25,シフト記号表!$C$5:$W$46,21,0))</f>
        <v>
</v>
      </c>
      <c r="AN26" s="120" t="str">
        <f aca="false">
IF(AN25="","",VLOOKUP(AN25,シフト記号表!$C$5:$W$46,21,0))</f>
        <v>
</v>
      </c>
      <c r="AO26" s="118" t="str">
        <f aca="false">
IF(AO25="","",VLOOKUP(AO25,シフト記号表!$C$5:$W$46,21,0))</f>
        <v>
</v>
      </c>
      <c r="AP26" s="119" t="str">
        <f aca="false">
IF(AP25="","",VLOOKUP(AP25,シフト記号表!$C$5:$W$46,21,0))</f>
        <v>
</v>
      </c>
      <c r="AQ26" s="119" t="str">
        <f aca="false">
IF(AQ25="","",VLOOKUP(AQ25,シフト記号表!$C$5:$W$46,21,0))</f>
        <v>
</v>
      </c>
      <c r="AR26" s="119" t="str">
        <f aca="false">
IF(AR25="","",VLOOKUP(AR25,シフト記号表!$C$5:$W$46,21,0))</f>
        <v>
</v>
      </c>
      <c r="AS26" s="119" t="str">
        <f aca="false">
IF(AS25="","",VLOOKUP(AS25,シフト記号表!$C$5:$W$46,21,0))</f>
        <v>
</v>
      </c>
      <c r="AT26" s="119" t="str">
        <f aca="false">
IF(AT25="","",VLOOKUP(AT25,シフト記号表!$C$5:$W$46,21,0))</f>
        <v>
</v>
      </c>
      <c r="AU26" s="120" t="str">
        <f aca="false">
IF(AU25="","",VLOOKUP(AU25,シフト記号表!$C$5:$W$46,21,0))</f>
        <v>
</v>
      </c>
      <c r="AV26" s="118" t="str">
        <f aca="false">
IF(AV25="","",VLOOKUP(AV25,シフト記号表!$C$5:$W$46,21,0))</f>
        <v>
</v>
      </c>
      <c r="AW26" s="119" t="str">
        <f aca="false">
IF(AW25="","",VLOOKUP(AW25,シフト記号表!$C$5:$W$46,21,0))</f>
        <v>
</v>
      </c>
      <c r="AX26" s="119" t="str">
        <f aca="false">
IF(AX25="","",VLOOKUP(AX25,シフト記号表!$C$5:$W$46,21,0))</f>
        <v>
</v>
      </c>
      <c r="AY26" s="119" t="str">
        <f aca="false">
IF(AY25="","",VLOOKUP(AY25,シフト記号表!$C$5:$W$46,21,0))</f>
        <v>
</v>
      </c>
      <c r="AZ26" s="119" t="str">
        <f aca="false">
IF(AZ25="","",VLOOKUP(AZ25,シフト記号表!$C$5:$W$46,21,0))</f>
        <v>
</v>
      </c>
      <c r="BA26" s="119" t="str">
        <f aca="false">
IF(BA25="","",VLOOKUP(BA25,シフト記号表!$C$5:$W$46,21,0))</f>
        <v>
</v>
      </c>
      <c r="BB26" s="120" t="str">
        <f aca="false">
IF(BB25="","",VLOOKUP(BB25,シフト記号表!$C$5:$W$46,21,0))</f>
        <v>
</v>
      </c>
      <c r="BC26" s="118" t="str">
        <f aca="false">
IF(BC25="","",VLOOKUP(BC25,シフト記号表!$C$5:$W$46,21,0))</f>
        <v>
</v>
      </c>
      <c r="BD26" s="119" t="str">
        <f aca="false">
IF(BD25="","",VLOOKUP(BD25,シフト記号表!$C$5:$W$46,21,0))</f>
        <v>
</v>
      </c>
      <c r="BE26" s="119" t="str">
        <f aca="false">
IF(BE25="","",VLOOKUP(BE25,シフト記号表!$C$5:$W$46,21,0))</f>
        <v>
</v>
      </c>
      <c r="BF26" s="122" t="n">
        <f aca="false">
IF($BI$3="計画",SUM(AA26:BB26),IF($BI$3="実績",SUM(AA26:BE26),""))</f>
        <v>
0</v>
      </c>
      <c r="BG26" s="122"/>
      <c r="BH26" s="123" t="n">
        <f aca="false">
IF($BI$3="計画",BF26/4,IF($BI$3="実績",(BF26/($BI$7/7)),""))</f>
        <v>
0</v>
      </c>
      <c r="BI26" s="123"/>
      <c r="BJ26" s="158"/>
      <c r="BK26" s="158"/>
      <c r="BL26" s="158"/>
      <c r="BM26" s="158"/>
      <c r="BN26" s="158"/>
    </row>
    <row r="27" customFormat="false" ht="20.25" hidden="false" customHeight="true" outlineLevel="0" collapsed="false">
      <c r="A27" s="0"/>
      <c r="B27" s="124"/>
      <c r="C27" s="267"/>
      <c r="D27" s="267"/>
      <c r="E27" s="267"/>
      <c r="F27" s="267"/>
      <c r="G27" s="125"/>
      <c r="H27" s="125"/>
      <c r="I27" s="126" t="n">
        <f aca="false">
G26</f>
        <v>
0</v>
      </c>
      <c r="J27" s="126"/>
      <c r="K27" s="126" t="n">
        <f aca="false">
M26</f>
        <v>
0</v>
      </c>
      <c r="L27" s="126"/>
      <c r="M27" s="127"/>
      <c r="N27" s="127"/>
      <c r="O27" s="128"/>
      <c r="P27" s="128"/>
      <c r="Q27" s="128"/>
      <c r="R27" s="128"/>
      <c r="S27" s="146"/>
      <c r="T27" s="146"/>
      <c r="U27" s="146"/>
      <c r="V27" s="129" t="s">
        <v>
58</v>
      </c>
      <c r="W27" s="161"/>
      <c r="X27" s="161"/>
      <c r="Y27" s="162"/>
      <c r="Z27" s="163"/>
      <c r="AA27" s="133" t="str">
        <f aca="false">
IF(AA25="","",VLOOKUP(AA25,シフト記号表!$C$5:$Y$46,23,0))</f>
        <v>
</v>
      </c>
      <c r="AB27" s="134" t="str">
        <f aca="false">
IF(AB25="","",VLOOKUP(AB25,シフト記号表!$C$5:$Y$46,23,0))</f>
        <v>
</v>
      </c>
      <c r="AC27" s="134" t="str">
        <f aca="false">
IF(AC25="","",VLOOKUP(AC25,シフト記号表!$C$5:$Y$46,23,0))</f>
        <v>
</v>
      </c>
      <c r="AD27" s="134" t="str">
        <f aca="false">
IF(AD25="","",VLOOKUP(AD25,シフト記号表!$C$5:$Y$46,23,0))</f>
        <v>
</v>
      </c>
      <c r="AE27" s="134" t="str">
        <f aca="false">
IF(AE25="","",VLOOKUP(AE25,シフト記号表!$C$5:$Y$46,23,0))</f>
        <v>
</v>
      </c>
      <c r="AF27" s="134" t="str">
        <f aca="false">
IF(AF25="","",VLOOKUP(AF25,シフト記号表!$C$5:$Y$46,23,0))</f>
        <v>
</v>
      </c>
      <c r="AG27" s="135" t="str">
        <f aca="false">
IF(AG25="","",VLOOKUP(AG25,シフト記号表!$C$5:$Y$46,23,0))</f>
        <v>
</v>
      </c>
      <c r="AH27" s="133" t="str">
        <f aca="false">
IF(AH25="","",VLOOKUP(AH25,シフト記号表!$C$5:$Y$46,23,0))</f>
        <v>
</v>
      </c>
      <c r="AI27" s="134" t="str">
        <f aca="false">
IF(AI25="","",VLOOKUP(AI25,シフト記号表!$C$5:$Y$46,23,0))</f>
        <v>
</v>
      </c>
      <c r="AJ27" s="134" t="str">
        <f aca="false">
IF(AJ25="","",VLOOKUP(AJ25,シフト記号表!$C$5:$Y$46,23,0))</f>
        <v>
</v>
      </c>
      <c r="AK27" s="134" t="str">
        <f aca="false">
IF(AK25="","",VLOOKUP(AK25,シフト記号表!$C$5:$Y$46,23,0))</f>
        <v>
</v>
      </c>
      <c r="AL27" s="134" t="str">
        <f aca="false">
IF(AL25="","",VLOOKUP(AL25,シフト記号表!$C$5:$Y$46,23,0))</f>
        <v>
</v>
      </c>
      <c r="AM27" s="134" t="str">
        <f aca="false">
IF(AM25="","",VLOOKUP(AM25,シフト記号表!$C$5:$Y$46,23,0))</f>
        <v>
</v>
      </c>
      <c r="AN27" s="135" t="str">
        <f aca="false">
IF(AN25="","",VLOOKUP(AN25,シフト記号表!$C$5:$Y$46,23,0))</f>
        <v>
</v>
      </c>
      <c r="AO27" s="133" t="str">
        <f aca="false">
IF(AO25="","",VLOOKUP(AO25,シフト記号表!$C$5:$Y$46,23,0))</f>
        <v>
</v>
      </c>
      <c r="AP27" s="134" t="str">
        <f aca="false">
IF(AP25="","",VLOOKUP(AP25,シフト記号表!$C$5:$Y$46,23,0))</f>
        <v>
</v>
      </c>
      <c r="AQ27" s="134" t="str">
        <f aca="false">
IF(AQ25="","",VLOOKUP(AQ25,シフト記号表!$C$5:$Y$46,23,0))</f>
        <v>
</v>
      </c>
      <c r="AR27" s="134" t="str">
        <f aca="false">
IF(AR25="","",VLOOKUP(AR25,シフト記号表!$C$5:$Y$46,23,0))</f>
        <v>
</v>
      </c>
      <c r="AS27" s="134" t="str">
        <f aca="false">
IF(AS25="","",VLOOKUP(AS25,シフト記号表!$C$5:$Y$46,23,0))</f>
        <v>
</v>
      </c>
      <c r="AT27" s="134" t="str">
        <f aca="false">
IF(AT25="","",VLOOKUP(AT25,シフト記号表!$C$5:$Y$46,23,0))</f>
        <v>
</v>
      </c>
      <c r="AU27" s="135" t="str">
        <f aca="false">
IF(AU25="","",VLOOKUP(AU25,シフト記号表!$C$5:$Y$46,23,0))</f>
        <v>
</v>
      </c>
      <c r="AV27" s="133" t="str">
        <f aca="false">
IF(AV25="","",VLOOKUP(AV25,シフト記号表!$C$5:$Y$46,23,0))</f>
        <v>
</v>
      </c>
      <c r="AW27" s="134" t="str">
        <f aca="false">
IF(AW25="","",VLOOKUP(AW25,シフト記号表!$C$5:$Y$46,23,0))</f>
        <v>
</v>
      </c>
      <c r="AX27" s="134" t="str">
        <f aca="false">
IF(AX25="","",VLOOKUP(AX25,シフト記号表!$C$5:$Y$46,23,0))</f>
        <v>
</v>
      </c>
      <c r="AY27" s="134" t="str">
        <f aca="false">
IF(AY25="","",VLOOKUP(AY25,シフト記号表!$C$5:$Y$46,23,0))</f>
        <v>
</v>
      </c>
      <c r="AZ27" s="134" t="str">
        <f aca="false">
IF(AZ25="","",VLOOKUP(AZ25,シフト記号表!$C$5:$Y$46,23,0))</f>
        <v>
</v>
      </c>
      <c r="BA27" s="134" t="str">
        <f aca="false">
IF(BA25="","",VLOOKUP(BA25,シフト記号表!$C$5:$Y$46,23,0))</f>
        <v>
</v>
      </c>
      <c r="BB27" s="135" t="str">
        <f aca="false">
IF(BB25="","",VLOOKUP(BB25,シフト記号表!$C$5:$Y$46,23,0))</f>
        <v>
</v>
      </c>
      <c r="BC27" s="133" t="str">
        <f aca="false">
IF(BC25="","",VLOOKUP(BC25,シフト記号表!$C$5:$Y$46,23,0))</f>
        <v>
</v>
      </c>
      <c r="BD27" s="134" t="str">
        <f aca="false">
IF(BD25="","",VLOOKUP(BD25,シフト記号表!$C$5:$Y$46,23,0))</f>
        <v>
</v>
      </c>
      <c r="BE27" s="134" t="str">
        <f aca="false">
IF(BE25="","",VLOOKUP(BE25,シフト記号表!$C$5:$Y$46,23,0))</f>
        <v>
</v>
      </c>
      <c r="BF27" s="137" t="n">
        <f aca="false">
IF($BI$3="計画",SUM(AA27:BB27),IF($BI$3="実績",SUM(AA27:BE27),""))</f>
        <v>
0</v>
      </c>
      <c r="BG27" s="137"/>
      <c r="BH27" s="138" t="n">
        <f aca="false">
IF($BI$3="計画",BF27/4,IF($BI$3="実績",(BF27/($BI$7/7)),""))</f>
        <v>
0</v>
      </c>
      <c r="BI27" s="138"/>
      <c r="BJ27" s="158"/>
      <c r="BK27" s="158"/>
      <c r="BL27" s="158"/>
      <c r="BM27" s="158"/>
      <c r="BN27" s="158"/>
    </row>
    <row r="28" customFormat="false" ht="20.25" hidden="false" customHeight="true" outlineLevel="0" collapsed="false">
      <c r="A28" s="0"/>
      <c r="B28" s="139"/>
      <c r="C28" s="267"/>
      <c r="D28" s="267"/>
      <c r="E28" s="267"/>
      <c r="F28" s="267"/>
      <c r="G28" s="159"/>
      <c r="H28" s="159"/>
      <c r="I28" s="110"/>
      <c r="J28" s="111"/>
      <c r="K28" s="110"/>
      <c r="L28" s="111"/>
      <c r="M28" s="144"/>
      <c r="N28" s="144"/>
      <c r="O28" s="160"/>
      <c r="P28" s="160"/>
      <c r="Q28" s="160"/>
      <c r="R28" s="160"/>
      <c r="S28" s="146"/>
      <c r="T28" s="146"/>
      <c r="U28" s="146"/>
      <c r="V28" s="147" t="s">
        <v>
51</v>
      </c>
      <c r="W28" s="148"/>
      <c r="X28" s="148"/>
      <c r="Y28" s="149"/>
      <c r="Z28" s="150"/>
      <c r="AA28" s="151"/>
      <c r="AB28" s="268"/>
      <c r="AC28" s="268"/>
      <c r="AD28" s="268"/>
      <c r="AE28" s="268"/>
      <c r="AF28" s="268"/>
      <c r="AG28" s="154"/>
      <c r="AH28" s="151"/>
      <c r="AI28" s="268"/>
      <c r="AJ28" s="268"/>
      <c r="AK28" s="268"/>
      <c r="AL28" s="268"/>
      <c r="AM28" s="268"/>
      <c r="AN28" s="154"/>
      <c r="AO28" s="151"/>
      <c r="AP28" s="268"/>
      <c r="AQ28" s="268"/>
      <c r="AR28" s="268"/>
      <c r="AS28" s="268"/>
      <c r="AT28" s="268"/>
      <c r="AU28" s="154"/>
      <c r="AV28" s="151"/>
      <c r="AW28" s="268"/>
      <c r="AX28" s="268"/>
      <c r="AY28" s="268"/>
      <c r="AZ28" s="268"/>
      <c r="BA28" s="268"/>
      <c r="BB28" s="154"/>
      <c r="BC28" s="151"/>
      <c r="BD28" s="268"/>
      <c r="BE28" s="269"/>
      <c r="BF28" s="156"/>
      <c r="BG28" s="156"/>
      <c r="BH28" s="157"/>
      <c r="BI28" s="157"/>
      <c r="BJ28" s="158"/>
      <c r="BK28" s="158"/>
      <c r="BL28" s="158"/>
      <c r="BM28" s="158"/>
      <c r="BN28" s="158"/>
    </row>
    <row r="29" customFormat="false" ht="20.25" hidden="false" customHeight="true" outlineLevel="0" collapsed="false">
      <c r="A29" s="0"/>
      <c r="B29" s="108" t="n">
        <f aca="false">
B26+1</f>
        <v>
4</v>
      </c>
      <c r="C29" s="267"/>
      <c r="D29" s="267"/>
      <c r="E29" s="267"/>
      <c r="F29" s="267"/>
      <c r="G29" s="159"/>
      <c r="H29" s="159"/>
      <c r="I29" s="110"/>
      <c r="J29" s="111"/>
      <c r="K29" s="110"/>
      <c r="L29" s="111"/>
      <c r="M29" s="112"/>
      <c r="N29" s="112"/>
      <c r="O29" s="160"/>
      <c r="P29" s="160"/>
      <c r="Q29" s="160"/>
      <c r="R29" s="160"/>
      <c r="S29" s="146"/>
      <c r="T29" s="146"/>
      <c r="U29" s="146"/>
      <c r="V29" s="114" t="s">
        <v>
57</v>
      </c>
      <c r="W29" s="115"/>
      <c r="X29" s="115"/>
      <c r="Y29" s="116"/>
      <c r="Z29" s="117"/>
      <c r="AA29" s="118" t="str">
        <f aca="false">
IF(AA28="","",VLOOKUP(AA28,シフト記号表!$C$5:$W$46,21,0))</f>
        <v>
</v>
      </c>
      <c r="AB29" s="119" t="str">
        <f aca="false">
IF(AB28="","",VLOOKUP(AB28,シフト記号表!$C$5:$W$46,21,0))</f>
        <v>
</v>
      </c>
      <c r="AC29" s="119" t="str">
        <f aca="false">
IF(AC28="","",VLOOKUP(AC28,シフト記号表!$C$5:$W$46,21,0))</f>
        <v>
</v>
      </c>
      <c r="AD29" s="119" t="str">
        <f aca="false">
IF(AD28="","",VLOOKUP(AD28,シフト記号表!$C$5:$W$46,21,0))</f>
        <v>
</v>
      </c>
      <c r="AE29" s="119" t="str">
        <f aca="false">
IF(AE28="","",VLOOKUP(AE28,シフト記号表!$C$5:$W$46,21,0))</f>
        <v>
</v>
      </c>
      <c r="AF29" s="119" t="str">
        <f aca="false">
IF(AF28="","",VLOOKUP(AF28,シフト記号表!$C$5:$W$46,21,0))</f>
        <v>
</v>
      </c>
      <c r="AG29" s="120" t="str">
        <f aca="false">
IF(AG28="","",VLOOKUP(AG28,シフト記号表!$C$5:$W$46,21,0))</f>
        <v>
</v>
      </c>
      <c r="AH29" s="118" t="str">
        <f aca="false">
IF(AH28="","",VLOOKUP(AH28,シフト記号表!$C$5:$W$46,21,0))</f>
        <v>
</v>
      </c>
      <c r="AI29" s="119" t="str">
        <f aca="false">
IF(AI28="","",VLOOKUP(AI28,シフト記号表!$C$5:$W$46,21,0))</f>
        <v>
</v>
      </c>
      <c r="AJ29" s="119" t="str">
        <f aca="false">
IF(AJ28="","",VLOOKUP(AJ28,シフト記号表!$C$5:$W$46,21,0))</f>
        <v>
</v>
      </c>
      <c r="AK29" s="119" t="str">
        <f aca="false">
IF(AK28="","",VLOOKUP(AK28,シフト記号表!$C$5:$W$46,21,0))</f>
        <v>
</v>
      </c>
      <c r="AL29" s="119" t="str">
        <f aca="false">
IF(AL28="","",VLOOKUP(AL28,シフト記号表!$C$5:$W$46,21,0))</f>
        <v>
</v>
      </c>
      <c r="AM29" s="119" t="str">
        <f aca="false">
IF(AM28="","",VLOOKUP(AM28,シフト記号表!$C$5:$W$46,21,0))</f>
        <v>
</v>
      </c>
      <c r="AN29" s="120" t="str">
        <f aca="false">
IF(AN28="","",VLOOKUP(AN28,シフト記号表!$C$5:$W$46,21,0))</f>
        <v>
</v>
      </c>
      <c r="AO29" s="118" t="str">
        <f aca="false">
IF(AO28="","",VLOOKUP(AO28,シフト記号表!$C$5:$W$46,21,0))</f>
        <v>
</v>
      </c>
      <c r="AP29" s="119" t="str">
        <f aca="false">
IF(AP28="","",VLOOKUP(AP28,シフト記号表!$C$5:$W$46,21,0))</f>
        <v>
</v>
      </c>
      <c r="AQ29" s="119" t="str">
        <f aca="false">
IF(AQ28="","",VLOOKUP(AQ28,シフト記号表!$C$5:$W$46,21,0))</f>
        <v>
</v>
      </c>
      <c r="AR29" s="119" t="str">
        <f aca="false">
IF(AR28="","",VLOOKUP(AR28,シフト記号表!$C$5:$W$46,21,0))</f>
        <v>
</v>
      </c>
      <c r="AS29" s="119" t="str">
        <f aca="false">
IF(AS28="","",VLOOKUP(AS28,シフト記号表!$C$5:$W$46,21,0))</f>
        <v>
</v>
      </c>
      <c r="AT29" s="119" t="str">
        <f aca="false">
IF(AT28="","",VLOOKUP(AT28,シフト記号表!$C$5:$W$46,21,0))</f>
        <v>
</v>
      </c>
      <c r="AU29" s="120" t="str">
        <f aca="false">
IF(AU28="","",VLOOKUP(AU28,シフト記号表!$C$5:$W$46,21,0))</f>
        <v>
</v>
      </c>
      <c r="AV29" s="118" t="str">
        <f aca="false">
IF(AV28="","",VLOOKUP(AV28,シフト記号表!$C$5:$W$46,21,0))</f>
        <v>
</v>
      </c>
      <c r="AW29" s="119" t="str">
        <f aca="false">
IF(AW28="","",VLOOKUP(AW28,シフト記号表!$C$5:$W$46,21,0))</f>
        <v>
</v>
      </c>
      <c r="AX29" s="119" t="str">
        <f aca="false">
IF(AX28="","",VLOOKUP(AX28,シフト記号表!$C$5:$W$46,21,0))</f>
        <v>
</v>
      </c>
      <c r="AY29" s="119" t="str">
        <f aca="false">
IF(AY28="","",VLOOKUP(AY28,シフト記号表!$C$5:$W$46,21,0))</f>
        <v>
</v>
      </c>
      <c r="AZ29" s="119" t="str">
        <f aca="false">
IF(AZ28="","",VLOOKUP(AZ28,シフト記号表!$C$5:$W$46,21,0))</f>
        <v>
</v>
      </c>
      <c r="BA29" s="119" t="str">
        <f aca="false">
IF(BA28="","",VLOOKUP(BA28,シフト記号表!$C$5:$W$46,21,0))</f>
        <v>
</v>
      </c>
      <c r="BB29" s="120" t="str">
        <f aca="false">
IF(BB28="","",VLOOKUP(BB28,シフト記号表!$C$5:$W$46,21,0))</f>
        <v>
</v>
      </c>
      <c r="BC29" s="118" t="str">
        <f aca="false">
IF(BC28="","",VLOOKUP(BC28,シフト記号表!$C$5:$W$46,21,0))</f>
        <v>
</v>
      </c>
      <c r="BD29" s="119" t="str">
        <f aca="false">
IF(BD28="","",VLOOKUP(BD28,シフト記号表!$C$5:$W$46,21,0))</f>
        <v>
</v>
      </c>
      <c r="BE29" s="119" t="str">
        <f aca="false">
IF(BE28="","",VLOOKUP(BE28,シフト記号表!$C$5:$W$46,21,0))</f>
        <v>
</v>
      </c>
      <c r="BF29" s="122" t="n">
        <f aca="false">
IF($BI$3="計画",SUM(AA29:BB29),IF($BI$3="実績",SUM(AA29:BE29),""))</f>
        <v>
0</v>
      </c>
      <c r="BG29" s="122"/>
      <c r="BH29" s="123" t="n">
        <f aca="false">
IF($BI$3="計画",BF29/4,IF($BI$3="実績",(BF29/($BI$7/7)),""))</f>
        <v>
0</v>
      </c>
      <c r="BI29" s="123"/>
      <c r="BJ29" s="158"/>
      <c r="BK29" s="158"/>
      <c r="BL29" s="158"/>
      <c r="BM29" s="158"/>
      <c r="BN29" s="158"/>
    </row>
    <row r="30" customFormat="false" ht="20.25" hidden="false" customHeight="true" outlineLevel="0" collapsed="false">
      <c r="A30" s="0"/>
      <c r="B30" s="124"/>
      <c r="C30" s="267"/>
      <c r="D30" s="267"/>
      <c r="E30" s="267"/>
      <c r="F30" s="267"/>
      <c r="G30" s="125"/>
      <c r="H30" s="125"/>
      <c r="I30" s="126" t="n">
        <f aca="false">
G29</f>
        <v>
0</v>
      </c>
      <c r="J30" s="126"/>
      <c r="K30" s="126" t="n">
        <f aca="false">
M29</f>
        <v>
0</v>
      </c>
      <c r="L30" s="126"/>
      <c r="M30" s="127"/>
      <c r="N30" s="127"/>
      <c r="O30" s="128"/>
      <c r="P30" s="128"/>
      <c r="Q30" s="128"/>
      <c r="R30" s="128"/>
      <c r="S30" s="146"/>
      <c r="T30" s="146"/>
      <c r="U30" s="146"/>
      <c r="V30" s="129" t="s">
        <v>
58</v>
      </c>
      <c r="W30" s="165"/>
      <c r="X30" s="165"/>
      <c r="Y30" s="131"/>
      <c r="Z30" s="132"/>
      <c r="AA30" s="133" t="str">
        <f aca="false">
IF(AA28="","",VLOOKUP(AA28,シフト記号表!$C$5:$Y$46,23,0))</f>
        <v>
</v>
      </c>
      <c r="AB30" s="134" t="str">
        <f aca="false">
IF(AB28="","",VLOOKUP(AB28,シフト記号表!$C$5:$Y$46,23,0))</f>
        <v>
</v>
      </c>
      <c r="AC30" s="134" t="str">
        <f aca="false">
IF(AC28="","",VLOOKUP(AC28,シフト記号表!$C$5:$Y$46,23,0))</f>
        <v>
</v>
      </c>
      <c r="AD30" s="134" t="str">
        <f aca="false">
IF(AD28="","",VLOOKUP(AD28,シフト記号表!$C$5:$Y$46,23,0))</f>
        <v>
</v>
      </c>
      <c r="AE30" s="134" t="str">
        <f aca="false">
IF(AE28="","",VLOOKUP(AE28,シフト記号表!$C$5:$Y$46,23,0))</f>
        <v>
</v>
      </c>
      <c r="AF30" s="134" t="str">
        <f aca="false">
IF(AF28="","",VLOOKUP(AF28,シフト記号表!$C$5:$Y$46,23,0))</f>
        <v>
</v>
      </c>
      <c r="AG30" s="135" t="str">
        <f aca="false">
IF(AG28="","",VLOOKUP(AG28,シフト記号表!$C$5:$Y$46,23,0))</f>
        <v>
</v>
      </c>
      <c r="AH30" s="133" t="str">
        <f aca="false">
IF(AH28="","",VLOOKUP(AH28,シフト記号表!$C$5:$Y$46,23,0))</f>
        <v>
</v>
      </c>
      <c r="AI30" s="134" t="str">
        <f aca="false">
IF(AI28="","",VLOOKUP(AI28,シフト記号表!$C$5:$Y$46,23,0))</f>
        <v>
</v>
      </c>
      <c r="AJ30" s="134" t="str">
        <f aca="false">
IF(AJ28="","",VLOOKUP(AJ28,シフト記号表!$C$5:$Y$46,23,0))</f>
        <v>
</v>
      </c>
      <c r="AK30" s="134" t="str">
        <f aca="false">
IF(AK28="","",VLOOKUP(AK28,シフト記号表!$C$5:$Y$46,23,0))</f>
        <v>
</v>
      </c>
      <c r="AL30" s="134" t="str">
        <f aca="false">
IF(AL28="","",VLOOKUP(AL28,シフト記号表!$C$5:$Y$46,23,0))</f>
        <v>
</v>
      </c>
      <c r="AM30" s="134" t="str">
        <f aca="false">
IF(AM28="","",VLOOKUP(AM28,シフト記号表!$C$5:$Y$46,23,0))</f>
        <v>
</v>
      </c>
      <c r="AN30" s="135" t="str">
        <f aca="false">
IF(AN28="","",VLOOKUP(AN28,シフト記号表!$C$5:$Y$46,23,0))</f>
        <v>
</v>
      </c>
      <c r="AO30" s="133" t="str">
        <f aca="false">
IF(AO28="","",VLOOKUP(AO28,シフト記号表!$C$5:$Y$46,23,0))</f>
        <v>
</v>
      </c>
      <c r="AP30" s="134" t="str">
        <f aca="false">
IF(AP28="","",VLOOKUP(AP28,シフト記号表!$C$5:$Y$46,23,0))</f>
        <v>
</v>
      </c>
      <c r="AQ30" s="134" t="str">
        <f aca="false">
IF(AQ28="","",VLOOKUP(AQ28,シフト記号表!$C$5:$Y$46,23,0))</f>
        <v>
</v>
      </c>
      <c r="AR30" s="134" t="str">
        <f aca="false">
IF(AR28="","",VLOOKUP(AR28,シフト記号表!$C$5:$Y$46,23,0))</f>
        <v>
</v>
      </c>
      <c r="AS30" s="134" t="str">
        <f aca="false">
IF(AS28="","",VLOOKUP(AS28,シフト記号表!$C$5:$Y$46,23,0))</f>
        <v>
</v>
      </c>
      <c r="AT30" s="134" t="str">
        <f aca="false">
IF(AT28="","",VLOOKUP(AT28,シフト記号表!$C$5:$Y$46,23,0))</f>
        <v>
</v>
      </c>
      <c r="AU30" s="135" t="str">
        <f aca="false">
IF(AU28="","",VLOOKUP(AU28,シフト記号表!$C$5:$Y$46,23,0))</f>
        <v>
</v>
      </c>
      <c r="AV30" s="133" t="str">
        <f aca="false">
IF(AV28="","",VLOOKUP(AV28,シフト記号表!$C$5:$Y$46,23,0))</f>
        <v>
</v>
      </c>
      <c r="AW30" s="134" t="str">
        <f aca="false">
IF(AW28="","",VLOOKUP(AW28,シフト記号表!$C$5:$Y$46,23,0))</f>
        <v>
</v>
      </c>
      <c r="AX30" s="134" t="str">
        <f aca="false">
IF(AX28="","",VLOOKUP(AX28,シフト記号表!$C$5:$Y$46,23,0))</f>
        <v>
</v>
      </c>
      <c r="AY30" s="134" t="str">
        <f aca="false">
IF(AY28="","",VLOOKUP(AY28,シフト記号表!$C$5:$Y$46,23,0))</f>
        <v>
</v>
      </c>
      <c r="AZ30" s="134" t="str">
        <f aca="false">
IF(AZ28="","",VLOOKUP(AZ28,シフト記号表!$C$5:$Y$46,23,0))</f>
        <v>
</v>
      </c>
      <c r="BA30" s="134" t="str">
        <f aca="false">
IF(BA28="","",VLOOKUP(BA28,シフト記号表!$C$5:$Y$46,23,0))</f>
        <v>
</v>
      </c>
      <c r="BB30" s="135" t="str">
        <f aca="false">
IF(BB28="","",VLOOKUP(BB28,シフト記号表!$C$5:$Y$46,23,0))</f>
        <v>
</v>
      </c>
      <c r="BC30" s="133" t="str">
        <f aca="false">
IF(BC28="","",VLOOKUP(BC28,シフト記号表!$C$5:$Y$46,23,0))</f>
        <v>
</v>
      </c>
      <c r="BD30" s="134" t="str">
        <f aca="false">
IF(BD28="","",VLOOKUP(BD28,シフト記号表!$C$5:$Y$46,23,0))</f>
        <v>
</v>
      </c>
      <c r="BE30" s="134" t="str">
        <f aca="false">
IF(BE28="","",VLOOKUP(BE28,シフト記号表!$C$5:$Y$46,23,0))</f>
        <v>
</v>
      </c>
      <c r="BF30" s="137" t="n">
        <f aca="false">
IF($BI$3="計画",SUM(AA30:BB30),IF($BI$3="実績",SUM(AA30:BE30),""))</f>
        <v>
0</v>
      </c>
      <c r="BG30" s="137"/>
      <c r="BH30" s="138" t="n">
        <f aca="false">
IF($BI$3="計画",BF30/4,IF($BI$3="実績",(BF30/($BI$7/7)),""))</f>
        <v>
0</v>
      </c>
      <c r="BI30" s="138"/>
      <c r="BJ30" s="158"/>
      <c r="BK30" s="158"/>
      <c r="BL30" s="158"/>
      <c r="BM30" s="158"/>
      <c r="BN30" s="158"/>
    </row>
    <row r="31" customFormat="false" ht="20.25" hidden="false" customHeight="true" outlineLevel="0" collapsed="false">
      <c r="A31" s="0"/>
      <c r="B31" s="139"/>
      <c r="C31" s="267"/>
      <c r="D31" s="267"/>
      <c r="E31" s="267"/>
      <c r="F31" s="267"/>
      <c r="G31" s="159"/>
      <c r="H31" s="159"/>
      <c r="I31" s="110"/>
      <c r="J31" s="111"/>
      <c r="K31" s="110"/>
      <c r="L31" s="111"/>
      <c r="M31" s="144"/>
      <c r="N31" s="144"/>
      <c r="O31" s="160"/>
      <c r="P31" s="160"/>
      <c r="Q31" s="160"/>
      <c r="R31" s="160"/>
      <c r="S31" s="146"/>
      <c r="T31" s="146"/>
      <c r="U31" s="146"/>
      <c r="V31" s="147" t="s">
        <v>
51</v>
      </c>
      <c r="W31" s="148"/>
      <c r="X31" s="148"/>
      <c r="Y31" s="149"/>
      <c r="Z31" s="150"/>
      <c r="AA31" s="151"/>
      <c r="AB31" s="268"/>
      <c r="AC31" s="268"/>
      <c r="AD31" s="268"/>
      <c r="AE31" s="268"/>
      <c r="AF31" s="268"/>
      <c r="AG31" s="154"/>
      <c r="AH31" s="151"/>
      <c r="AI31" s="268"/>
      <c r="AJ31" s="268"/>
      <c r="AK31" s="268"/>
      <c r="AL31" s="268"/>
      <c r="AM31" s="268"/>
      <c r="AN31" s="154"/>
      <c r="AO31" s="151"/>
      <c r="AP31" s="268"/>
      <c r="AQ31" s="268"/>
      <c r="AR31" s="268"/>
      <c r="AS31" s="268"/>
      <c r="AT31" s="268"/>
      <c r="AU31" s="154"/>
      <c r="AV31" s="151"/>
      <c r="AW31" s="268"/>
      <c r="AX31" s="268"/>
      <c r="AY31" s="268"/>
      <c r="AZ31" s="268"/>
      <c r="BA31" s="268"/>
      <c r="BB31" s="154"/>
      <c r="BC31" s="151"/>
      <c r="BD31" s="268"/>
      <c r="BE31" s="269"/>
      <c r="BF31" s="156"/>
      <c r="BG31" s="156"/>
      <c r="BH31" s="157"/>
      <c r="BI31" s="157"/>
      <c r="BJ31" s="158"/>
      <c r="BK31" s="158"/>
      <c r="BL31" s="158"/>
      <c r="BM31" s="158"/>
      <c r="BN31" s="158"/>
    </row>
    <row r="32" customFormat="false" ht="20.25" hidden="false" customHeight="true" outlineLevel="0" collapsed="false">
      <c r="A32" s="0"/>
      <c r="B32" s="108" t="n">
        <f aca="false">
B29+1</f>
        <v>
5</v>
      </c>
      <c r="C32" s="267"/>
      <c r="D32" s="267"/>
      <c r="E32" s="267"/>
      <c r="F32" s="267"/>
      <c r="G32" s="159"/>
      <c r="H32" s="159"/>
      <c r="I32" s="110"/>
      <c r="J32" s="111"/>
      <c r="K32" s="110"/>
      <c r="L32" s="111"/>
      <c r="M32" s="112"/>
      <c r="N32" s="112"/>
      <c r="O32" s="160"/>
      <c r="P32" s="160"/>
      <c r="Q32" s="160"/>
      <c r="R32" s="160"/>
      <c r="S32" s="146"/>
      <c r="T32" s="146"/>
      <c r="U32" s="146"/>
      <c r="V32" s="114" t="s">
        <v>
57</v>
      </c>
      <c r="W32" s="115"/>
      <c r="X32" s="115"/>
      <c r="Y32" s="116"/>
      <c r="Z32" s="117"/>
      <c r="AA32" s="118" t="str">
        <f aca="false">
IF(AA31="","",VLOOKUP(AA31,シフト記号表!$C$5:$W$46,21,0))</f>
        <v>
</v>
      </c>
      <c r="AB32" s="119" t="str">
        <f aca="false">
IF(AB31="","",VLOOKUP(AB31,シフト記号表!$C$5:$W$46,21,0))</f>
        <v>
</v>
      </c>
      <c r="AC32" s="119" t="str">
        <f aca="false">
IF(AC31="","",VLOOKUP(AC31,シフト記号表!$C$5:$W$46,21,0))</f>
        <v>
</v>
      </c>
      <c r="AD32" s="119" t="str">
        <f aca="false">
IF(AD31="","",VLOOKUP(AD31,シフト記号表!$C$5:$W$46,21,0))</f>
        <v>
</v>
      </c>
      <c r="AE32" s="119" t="str">
        <f aca="false">
IF(AE31="","",VLOOKUP(AE31,シフト記号表!$C$5:$W$46,21,0))</f>
        <v>
</v>
      </c>
      <c r="AF32" s="119" t="str">
        <f aca="false">
IF(AF31="","",VLOOKUP(AF31,シフト記号表!$C$5:$W$46,21,0))</f>
        <v>
</v>
      </c>
      <c r="AG32" s="120" t="str">
        <f aca="false">
IF(AG31="","",VLOOKUP(AG31,シフト記号表!$C$5:$W$46,21,0))</f>
        <v>
</v>
      </c>
      <c r="AH32" s="118" t="str">
        <f aca="false">
IF(AH31="","",VLOOKUP(AH31,シフト記号表!$C$5:$W$46,21,0))</f>
        <v>
</v>
      </c>
      <c r="AI32" s="119" t="str">
        <f aca="false">
IF(AI31="","",VLOOKUP(AI31,シフト記号表!$C$5:$W$46,21,0))</f>
        <v>
</v>
      </c>
      <c r="AJ32" s="119" t="str">
        <f aca="false">
IF(AJ31="","",VLOOKUP(AJ31,シフト記号表!$C$5:$W$46,21,0))</f>
        <v>
</v>
      </c>
      <c r="AK32" s="119" t="str">
        <f aca="false">
IF(AK31="","",VLOOKUP(AK31,シフト記号表!$C$5:$W$46,21,0))</f>
        <v>
</v>
      </c>
      <c r="AL32" s="119" t="str">
        <f aca="false">
IF(AL31="","",VLOOKUP(AL31,シフト記号表!$C$5:$W$46,21,0))</f>
        <v>
</v>
      </c>
      <c r="AM32" s="119" t="str">
        <f aca="false">
IF(AM31="","",VLOOKUP(AM31,シフト記号表!$C$5:$W$46,21,0))</f>
        <v>
</v>
      </c>
      <c r="AN32" s="120" t="str">
        <f aca="false">
IF(AN31="","",VLOOKUP(AN31,シフト記号表!$C$5:$W$46,21,0))</f>
        <v>
</v>
      </c>
      <c r="AO32" s="118" t="str">
        <f aca="false">
IF(AO31="","",VLOOKUP(AO31,シフト記号表!$C$5:$W$46,21,0))</f>
        <v>
</v>
      </c>
      <c r="AP32" s="119" t="str">
        <f aca="false">
IF(AP31="","",VLOOKUP(AP31,シフト記号表!$C$5:$W$46,21,0))</f>
        <v>
</v>
      </c>
      <c r="AQ32" s="119" t="str">
        <f aca="false">
IF(AQ31="","",VLOOKUP(AQ31,シフト記号表!$C$5:$W$46,21,0))</f>
        <v>
</v>
      </c>
      <c r="AR32" s="119" t="str">
        <f aca="false">
IF(AR31="","",VLOOKUP(AR31,シフト記号表!$C$5:$W$46,21,0))</f>
        <v>
</v>
      </c>
      <c r="AS32" s="119" t="str">
        <f aca="false">
IF(AS31="","",VLOOKUP(AS31,シフト記号表!$C$5:$W$46,21,0))</f>
        <v>
</v>
      </c>
      <c r="AT32" s="119" t="str">
        <f aca="false">
IF(AT31="","",VLOOKUP(AT31,シフト記号表!$C$5:$W$46,21,0))</f>
        <v>
</v>
      </c>
      <c r="AU32" s="120" t="str">
        <f aca="false">
IF(AU31="","",VLOOKUP(AU31,シフト記号表!$C$5:$W$46,21,0))</f>
        <v>
</v>
      </c>
      <c r="AV32" s="118" t="str">
        <f aca="false">
IF(AV31="","",VLOOKUP(AV31,シフト記号表!$C$5:$W$46,21,0))</f>
        <v>
</v>
      </c>
      <c r="AW32" s="119" t="str">
        <f aca="false">
IF(AW31="","",VLOOKUP(AW31,シフト記号表!$C$5:$W$46,21,0))</f>
        <v>
</v>
      </c>
      <c r="AX32" s="119" t="str">
        <f aca="false">
IF(AX31="","",VLOOKUP(AX31,シフト記号表!$C$5:$W$46,21,0))</f>
        <v>
</v>
      </c>
      <c r="AY32" s="119" t="str">
        <f aca="false">
IF(AY31="","",VLOOKUP(AY31,シフト記号表!$C$5:$W$46,21,0))</f>
        <v>
</v>
      </c>
      <c r="AZ32" s="119" t="str">
        <f aca="false">
IF(AZ31="","",VLOOKUP(AZ31,シフト記号表!$C$5:$W$46,21,0))</f>
        <v>
</v>
      </c>
      <c r="BA32" s="119" t="str">
        <f aca="false">
IF(BA31="","",VLOOKUP(BA31,シフト記号表!$C$5:$W$46,21,0))</f>
        <v>
</v>
      </c>
      <c r="BB32" s="120" t="str">
        <f aca="false">
IF(BB31="","",VLOOKUP(BB31,シフト記号表!$C$5:$W$46,21,0))</f>
        <v>
</v>
      </c>
      <c r="BC32" s="118" t="str">
        <f aca="false">
IF(BC31="","",VLOOKUP(BC31,シフト記号表!$C$5:$W$46,21,0))</f>
        <v>
</v>
      </c>
      <c r="BD32" s="119" t="str">
        <f aca="false">
IF(BD31="","",VLOOKUP(BD31,シフト記号表!$C$5:$W$46,21,0))</f>
        <v>
</v>
      </c>
      <c r="BE32" s="119" t="str">
        <f aca="false">
IF(BE31="","",VLOOKUP(BE31,シフト記号表!$C$5:$W$46,21,0))</f>
        <v>
</v>
      </c>
      <c r="BF32" s="122" t="n">
        <f aca="false">
IF($BI$3="計画",SUM(AA32:BB32),IF($BI$3="実績",SUM(AA32:BE32),""))</f>
        <v>
0</v>
      </c>
      <c r="BG32" s="122"/>
      <c r="BH32" s="123" t="n">
        <f aca="false">
IF($BI$3="計画",BF32/4,IF($BI$3="実績",(BF32/($BI$7/7)),""))</f>
        <v>
0</v>
      </c>
      <c r="BI32" s="123"/>
      <c r="BJ32" s="158"/>
      <c r="BK32" s="158"/>
      <c r="BL32" s="158"/>
      <c r="BM32" s="158"/>
      <c r="BN32" s="158"/>
    </row>
    <row r="33" customFormat="false" ht="20.25" hidden="false" customHeight="true" outlineLevel="0" collapsed="false">
      <c r="A33" s="0"/>
      <c r="B33" s="124"/>
      <c r="C33" s="267"/>
      <c r="D33" s="267"/>
      <c r="E33" s="267"/>
      <c r="F33" s="267"/>
      <c r="G33" s="125"/>
      <c r="H33" s="125"/>
      <c r="I33" s="126" t="n">
        <f aca="false">
G32</f>
        <v>
0</v>
      </c>
      <c r="J33" s="126"/>
      <c r="K33" s="126" t="n">
        <f aca="false">
M32</f>
        <v>
0</v>
      </c>
      <c r="L33" s="126"/>
      <c r="M33" s="127"/>
      <c r="N33" s="127"/>
      <c r="O33" s="128"/>
      <c r="P33" s="128"/>
      <c r="Q33" s="128"/>
      <c r="R33" s="128"/>
      <c r="S33" s="146"/>
      <c r="T33" s="146"/>
      <c r="U33" s="146"/>
      <c r="V33" s="129" t="s">
        <v>
58</v>
      </c>
      <c r="W33" s="130"/>
      <c r="X33" s="130"/>
      <c r="Y33" s="166"/>
      <c r="Z33" s="167"/>
      <c r="AA33" s="133" t="str">
        <f aca="false">
IF(AA31="","",VLOOKUP(AA31,シフト記号表!$C$5:$Y$46,23,0))</f>
        <v>
</v>
      </c>
      <c r="AB33" s="134" t="str">
        <f aca="false">
IF(AB31="","",VLOOKUP(AB31,シフト記号表!$C$5:$Y$46,23,0))</f>
        <v>
</v>
      </c>
      <c r="AC33" s="134" t="str">
        <f aca="false">
IF(AC31="","",VLOOKUP(AC31,シフト記号表!$C$5:$Y$46,23,0))</f>
        <v>
</v>
      </c>
      <c r="AD33" s="134" t="str">
        <f aca="false">
IF(AD31="","",VLOOKUP(AD31,シフト記号表!$C$5:$Y$46,23,0))</f>
        <v>
</v>
      </c>
      <c r="AE33" s="134" t="str">
        <f aca="false">
IF(AE31="","",VLOOKUP(AE31,シフト記号表!$C$5:$Y$46,23,0))</f>
        <v>
</v>
      </c>
      <c r="AF33" s="134" t="str">
        <f aca="false">
IF(AF31="","",VLOOKUP(AF31,シフト記号表!$C$5:$Y$46,23,0))</f>
        <v>
</v>
      </c>
      <c r="AG33" s="135" t="str">
        <f aca="false">
IF(AG31="","",VLOOKUP(AG31,シフト記号表!$C$5:$Y$46,23,0))</f>
        <v>
</v>
      </c>
      <c r="AH33" s="133" t="str">
        <f aca="false">
IF(AH31="","",VLOOKUP(AH31,シフト記号表!$C$5:$Y$46,23,0))</f>
        <v>
</v>
      </c>
      <c r="AI33" s="134" t="str">
        <f aca="false">
IF(AI31="","",VLOOKUP(AI31,シフト記号表!$C$5:$Y$46,23,0))</f>
        <v>
</v>
      </c>
      <c r="AJ33" s="134" t="str">
        <f aca="false">
IF(AJ31="","",VLOOKUP(AJ31,シフト記号表!$C$5:$Y$46,23,0))</f>
        <v>
</v>
      </c>
      <c r="AK33" s="134" t="str">
        <f aca="false">
IF(AK31="","",VLOOKUP(AK31,シフト記号表!$C$5:$Y$46,23,0))</f>
        <v>
</v>
      </c>
      <c r="AL33" s="134" t="str">
        <f aca="false">
IF(AL31="","",VLOOKUP(AL31,シフト記号表!$C$5:$Y$46,23,0))</f>
        <v>
</v>
      </c>
      <c r="AM33" s="134" t="str">
        <f aca="false">
IF(AM31="","",VLOOKUP(AM31,シフト記号表!$C$5:$Y$46,23,0))</f>
        <v>
</v>
      </c>
      <c r="AN33" s="135" t="str">
        <f aca="false">
IF(AN31="","",VLOOKUP(AN31,シフト記号表!$C$5:$Y$46,23,0))</f>
        <v>
</v>
      </c>
      <c r="AO33" s="133" t="str">
        <f aca="false">
IF(AO31="","",VLOOKUP(AO31,シフト記号表!$C$5:$Y$46,23,0))</f>
        <v>
</v>
      </c>
      <c r="AP33" s="134" t="str">
        <f aca="false">
IF(AP31="","",VLOOKUP(AP31,シフト記号表!$C$5:$Y$46,23,0))</f>
        <v>
</v>
      </c>
      <c r="AQ33" s="134" t="str">
        <f aca="false">
IF(AQ31="","",VLOOKUP(AQ31,シフト記号表!$C$5:$Y$46,23,0))</f>
        <v>
</v>
      </c>
      <c r="AR33" s="134" t="str">
        <f aca="false">
IF(AR31="","",VLOOKUP(AR31,シフト記号表!$C$5:$Y$46,23,0))</f>
        <v>
</v>
      </c>
      <c r="AS33" s="134" t="str">
        <f aca="false">
IF(AS31="","",VLOOKUP(AS31,シフト記号表!$C$5:$Y$46,23,0))</f>
        <v>
</v>
      </c>
      <c r="AT33" s="134" t="str">
        <f aca="false">
IF(AT31="","",VLOOKUP(AT31,シフト記号表!$C$5:$Y$46,23,0))</f>
        <v>
</v>
      </c>
      <c r="AU33" s="135" t="str">
        <f aca="false">
IF(AU31="","",VLOOKUP(AU31,シフト記号表!$C$5:$Y$46,23,0))</f>
        <v>
</v>
      </c>
      <c r="AV33" s="133" t="str">
        <f aca="false">
IF(AV31="","",VLOOKUP(AV31,シフト記号表!$C$5:$Y$46,23,0))</f>
        <v>
</v>
      </c>
      <c r="AW33" s="134" t="str">
        <f aca="false">
IF(AW31="","",VLOOKUP(AW31,シフト記号表!$C$5:$Y$46,23,0))</f>
        <v>
</v>
      </c>
      <c r="AX33" s="134" t="str">
        <f aca="false">
IF(AX31="","",VLOOKUP(AX31,シフト記号表!$C$5:$Y$46,23,0))</f>
        <v>
</v>
      </c>
      <c r="AY33" s="134" t="str">
        <f aca="false">
IF(AY31="","",VLOOKUP(AY31,シフト記号表!$C$5:$Y$46,23,0))</f>
        <v>
</v>
      </c>
      <c r="AZ33" s="134" t="str">
        <f aca="false">
IF(AZ31="","",VLOOKUP(AZ31,シフト記号表!$C$5:$Y$46,23,0))</f>
        <v>
</v>
      </c>
      <c r="BA33" s="134" t="str">
        <f aca="false">
IF(BA31="","",VLOOKUP(BA31,シフト記号表!$C$5:$Y$46,23,0))</f>
        <v>
</v>
      </c>
      <c r="BB33" s="135" t="str">
        <f aca="false">
IF(BB31="","",VLOOKUP(BB31,シフト記号表!$C$5:$Y$46,23,0))</f>
        <v>
</v>
      </c>
      <c r="BC33" s="133" t="str">
        <f aca="false">
IF(BC31="","",VLOOKUP(BC31,シフト記号表!$C$5:$Y$46,23,0))</f>
        <v>
</v>
      </c>
      <c r="BD33" s="134" t="str">
        <f aca="false">
IF(BD31="","",VLOOKUP(BD31,シフト記号表!$C$5:$Y$46,23,0))</f>
        <v>
</v>
      </c>
      <c r="BE33" s="134" t="str">
        <f aca="false">
IF(BE31="","",VLOOKUP(BE31,シフト記号表!$C$5:$Y$46,23,0))</f>
        <v>
</v>
      </c>
      <c r="BF33" s="137" t="n">
        <f aca="false">
IF($BI$3="計画",SUM(AA33:BB33),IF($BI$3="実績",SUM(AA33:BE33),""))</f>
        <v>
0</v>
      </c>
      <c r="BG33" s="137"/>
      <c r="BH33" s="138" t="n">
        <f aca="false">
IF($BI$3="計画",BF33/4,IF($BI$3="実績",(BF33/($BI$7/7)),""))</f>
        <v>
0</v>
      </c>
      <c r="BI33" s="138"/>
      <c r="BJ33" s="158"/>
      <c r="BK33" s="158"/>
      <c r="BL33" s="158"/>
      <c r="BM33" s="158"/>
      <c r="BN33" s="158"/>
    </row>
    <row r="34" customFormat="false" ht="20.25" hidden="false" customHeight="true" outlineLevel="0" collapsed="false">
      <c r="A34" s="0"/>
      <c r="B34" s="139"/>
      <c r="C34" s="267"/>
      <c r="D34" s="267"/>
      <c r="E34" s="267"/>
      <c r="F34" s="267"/>
      <c r="G34" s="159"/>
      <c r="H34" s="159"/>
      <c r="I34" s="110"/>
      <c r="J34" s="111"/>
      <c r="K34" s="110"/>
      <c r="L34" s="111"/>
      <c r="M34" s="144"/>
      <c r="N34" s="144"/>
      <c r="O34" s="160"/>
      <c r="P34" s="160"/>
      <c r="Q34" s="160"/>
      <c r="R34" s="160"/>
      <c r="S34" s="146"/>
      <c r="T34" s="146"/>
      <c r="U34" s="146"/>
      <c r="V34" s="147" t="s">
        <v>
51</v>
      </c>
      <c r="W34" s="161"/>
      <c r="X34" s="161"/>
      <c r="Y34" s="162"/>
      <c r="Z34" s="168"/>
      <c r="AA34" s="151"/>
      <c r="AB34" s="268"/>
      <c r="AC34" s="268"/>
      <c r="AD34" s="268"/>
      <c r="AE34" s="268"/>
      <c r="AF34" s="268"/>
      <c r="AG34" s="154"/>
      <c r="AH34" s="151"/>
      <c r="AI34" s="268"/>
      <c r="AJ34" s="268"/>
      <c r="AK34" s="268"/>
      <c r="AL34" s="268"/>
      <c r="AM34" s="268"/>
      <c r="AN34" s="154"/>
      <c r="AO34" s="151"/>
      <c r="AP34" s="268"/>
      <c r="AQ34" s="268"/>
      <c r="AR34" s="268"/>
      <c r="AS34" s="268"/>
      <c r="AT34" s="268"/>
      <c r="AU34" s="154"/>
      <c r="AV34" s="151"/>
      <c r="AW34" s="268"/>
      <c r="AX34" s="268"/>
      <c r="AY34" s="268"/>
      <c r="AZ34" s="268"/>
      <c r="BA34" s="268"/>
      <c r="BB34" s="154"/>
      <c r="BC34" s="151"/>
      <c r="BD34" s="268"/>
      <c r="BE34" s="269"/>
      <c r="BF34" s="156"/>
      <c r="BG34" s="156"/>
      <c r="BH34" s="157"/>
      <c r="BI34" s="157"/>
      <c r="BJ34" s="158"/>
      <c r="BK34" s="158"/>
      <c r="BL34" s="158"/>
      <c r="BM34" s="158"/>
      <c r="BN34" s="158"/>
    </row>
    <row r="35" customFormat="false" ht="20.25" hidden="false" customHeight="true" outlineLevel="0" collapsed="false">
      <c r="A35" s="0"/>
      <c r="B35" s="108" t="n">
        <f aca="false">
B32+1</f>
        <v>
6</v>
      </c>
      <c r="C35" s="267"/>
      <c r="D35" s="267"/>
      <c r="E35" s="267"/>
      <c r="F35" s="267"/>
      <c r="G35" s="159"/>
      <c r="H35" s="159"/>
      <c r="I35" s="110"/>
      <c r="J35" s="111"/>
      <c r="K35" s="110"/>
      <c r="L35" s="111"/>
      <c r="M35" s="112"/>
      <c r="N35" s="112"/>
      <c r="O35" s="160"/>
      <c r="P35" s="160"/>
      <c r="Q35" s="160"/>
      <c r="R35" s="160"/>
      <c r="S35" s="146"/>
      <c r="T35" s="146"/>
      <c r="U35" s="146"/>
      <c r="V35" s="114" t="s">
        <v>
57</v>
      </c>
      <c r="W35" s="115"/>
      <c r="X35" s="115"/>
      <c r="Y35" s="116"/>
      <c r="Z35" s="117"/>
      <c r="AA35" s="118" t="str">
        <f aca="false">
IF(AA34="","",VLOOKUP(AA34,シフト記号表!$C$5:$W$46,21,0))</f>
        <v>
</v>
      </c>
      <c r="AB35" s="119" t="str">
        <f aca="false">
IF(AB34="","",VLOOKUP(AB34,シフト記号表!$C$5:$W$46,21,0))</f>
        <v>
</v>
      </c>
      <c r="AC35" s="119" t="str">
        <f aca="false">
IF(AC34="","",VLOOKUP(AC34,シフト記号表!$C$5:$W$46,21,0))</f>
        <v>
</v>
      </c>
      <c r="AD35" s="119" t="str">
        <f aca="false">
IF(AD34="","",VLOOKUP(AD34,シフト記号表!$C$5:$W$46,21,0))</f>
        <v>
</v>
      </c>
      <c r="AE35" s="119" t="str">
        <f aca="false">
IF(AE34="","",VLOOKUP(AE34,シフト記号表!$C$5:$W$46,21,0))</f>
        <v>
</v>
      </c>
      <c r="AF35" s="119" t="str">
        <f aca="false">
IF(AF34="","",VLOOKUP(AF34,シフト記号表!$C$5:$W$46,21,0))</f>
        <v>
</v>
      </c>
      <c r="AG35" s="120" t="str">
        <f aca="false">
IF(AG34="","",VLOOKUP(AG34,シフト記号表!$C$5:$W$46,21,0))</f>
        <v>
</v>
      </c>
      <c r="AH35" s="118" t="str">
        <f aca="false">
IF(AH34="","",VLOOKUP(AH34,シフト記号表!$C$5:$W$46,21,0))</f>
        <v>
</v>
      </c>
      <c r="AI35" s="119" t="str">
        <f aca="false">
IF(AI34="","",VLOOKUP(AI34,シフト記号表!$C$5:$W$46,21,0))</f>
        <v>
</v>
      </c>
      <c r="AJ35" s="119" t="str">
        <f aca="false">
IF(AJ34="","",VLOOKUP(AJ34,シフト記号表!$C$5:$W$46,21,0))</f>
        <v>
</v>
      </c>
      <c r="AK35" s="119" t="str">
        <f aca="false">
IF(AK34="","",VLOOKUP(AK34,シフト記号表!$C$5:$W$46,21,0))</f>
        <v>
</v>
      </c>
      <c r="AL35" s="119" t="str">
        <f aca="false">
IF(AL34="","",VLOOKUP(AL34,シフト記号表!$C$5:$W$46,21,0))</f>
        <v>
</v>
      </c>
      <c r="AM35" s="119" t="str">
        <f aca="false">
IF(AM34="","",VLOOKUP(AM34,シフト記号表!$C$5:$W$46,21,0))</f>
        <v>
</v>
      </c>
      <c r="AN35" s="120" t="str">
        <f aca="false">
IF(AN34="","",VLOOKUP(AN34,シフト記号表!$C$5:$W$46,21,0))</f>
        <v>
</v>
      </c>
      <c r="AO35" s="118" t="str">
        <f aca="false">
IF(AO34="","",VLOOKUP(AO34,シフト記号表!$C$5:$W$46,21,0))</f>
        <v>
</v>
      </c>
      <c r="AP35" s="119" t="str">
        <f aca="false">
IF(AP34="","",VLOOKUP(AP34,シフト記号表!$C$5:$W$46,21,0))</f>
        <v>
</v>
      </c>
      <c r="AQ35" s="119" t="str">
        <f aca="false">
IF(AQ34="","",VLOOKUP(AQ34,シフト記号表!$C$5:$W$46,21,0))</f>
        <v>
</v>
      </c>
      <c r="AR35" s="119" t="str">
        <f aca="false">
IF(AR34="","",VLOOKUP(AR34,シフト記号表!$C$5:$W$46,21,0))</f>
        <v>
</v>
      </c>
      <c r="AS35" s="119" t="str">
        <f aca="false">
IF(AS34="","",VLOOKUP(AS34,シフト記号表!$C$5:$W$46,21,0))</f>
        <v>
</v>
      </c>
      <c r="AT35" s="119" t="str">
        <f aca="false">
IF(AT34="","",VLOOKUP(AT34,シフト記号表!$C$5:$W$46,21,0))</f>
        <v>
</v>
      </c>
      <c r="AU35" s="120" t="str">
        <f aca="false">
IF(AU34="","",VLOOKUP(AU34,シフト記号表!$C$5:$W$46,21,0))</f>
        <v>
</v>
      </c>
      <c r="AV35" s="118" t="str">
        <f aca="false">
IF(AV34="","",VLOOKUP(AV34,シフト記号表!$C$5:$W$46,21,0))</f>
        <v>
</v>
      </c>
      <c r="AW35" s="119" t="str">
        <f aca="false">
IF(AW34="","",VLOOKUP(AW34,シフト記号表!$C$5:$W$46,21,0))</f>
        <v>
</v>
      </c>
      <c r="AX35" s="119" t="str">
        <f aca="false">
IF(AX34="","",VLOOKUP(AX34,シフト記号表!$C$5:$W$46,21,0))</f>
        <v>
</v>
      </c>
      <c r="AY35" s="119" t="str">
        <f aca="false">
IF(AY34="","",VLOOKUP(AY34,シフト記号表!$C$5:$W$46,21,0))</f>
        <v>
</v>
      </c>
      <c r="AZ35" s="119" t="str">
        <f aca="false">
IF(AZ34="","",VLOOKUP(AZ34,シフト記号表!$C$5:$W$46,21,0))</f>
        <v>
</v>
      </c>
      <c r="BA35" s="119" t="str">
        <f aca="false">
IF(BA34="","",VLOOKUP(BA34,シフト記号表!$C$5:$W$46,21,0))</f>
        <v>
</v>
      </c>
      <c r="BB35" s="120" t="str">
        <f aca="false">
IF(BB34="","",VLOOKUP(BB34,シフト記号表!$C$5:$W$46,21,0))</f>
        <v>
</v>
      </c>
      <c r="BC35" s="118" t="str">
        <f aca="false">
IF(BC34="","",VLOOKUP(BC34,シフト記号表!$C$5:$W$46,21,0))</f>
        <v>
</v>
      </c>
      <c r="BD35" s="119" t="str">
        <f aca="false">
IF(BD34="","",VLOOKUP(BD34,シフト記号表!$C$5:$W$46,21,0))</f>
        <v>
</v>
      </c>
      <c r="BE35" s="119" t="str">
        <f aca="false">
IF(BE34="","",VLOOKUP(BE34,シフト記号表!$C$5:$W$46,21,0))</f>
        <v>
</v>
      </c>
      <c r="BF35" s="122" t="n">
        <f aca="false">
IF($BI$3="計画",SUM(AA35:BB35),IF($BI$3="実績",SUM(AA35:BE35),""))</f>
        <v>
0</v>
      </c>
      <c r="BG35" s="122"/>
      <c r="BH35" s="123" t="n">
        <f aca="false">
IF($BI$3="計画",BF35/4,IF($BI$3="実績",(BF35/($BI$7/7)),""))</f>
        <v>
0</v>
      </c>
      <c r="BI35" s="123"/>
      <c r="BJ35" s="158"/>
      <c r="BK35" s="158"/>
      <c r="BL35" s="158"/>
      <c r="BM35" s="158"/>
      <c r="BN35" s="158"/>
    </row>
    <row r="36" customFormat="false" ht="20.25" hidden="false" customHeight="true" outlineLevel="0" collapsed="false">
      <c r="A36" s="0"/>
      <c r="B36" s="124"/>
      <c r="C36" s="267"/>
      <c r="D36" s="267"/>
      <c r="E36" s="267"/>
      <c r="F36" s="267"/>
      <c r="G36" s="125"/>
      <c r="H36" s="125"/>
      <c r="I36" s="126" t="n">
        <f aca="false">
G35</f>
        <v>
0</v>
      </c>
      <c r="J36" s="126"/>
      <c r="K36" s="126" t="n">
        <f aca="false">
M35</f>
        <v>
0</v>
      </c>
      <c r="L36" s="126"/>
      <c r="M36" s="127"/>
      <c r="N36" s="127"/>
      <c r="O36" s="128"/>
      <c r="P36" s="128"/>
      <c r="Q36" s="128"/>
      <c r="R36" s="128"/>
      <c r="S36" s="146"/>
      <c r="T36" s="146"/>
      <c r="U36" s="146"/>
      <c r="V36" s="129" t="s">
        <v>
58</v>
      </c>
      <c r="W36" s="165"/>
      <c r="X36" s="165"/>
      <c r="Y36" s="131"/>
      <c r="Z36" s="132"/>
      <c r="AA36" s="133" t="str">
        <f aca="false">
IF(AA34="","",VLOOKUP(AA34,シフト記号表!$C$5:$Y$46,23,0))</f>
        <v>
</v>
      </c>
      <c r="AB36" s="134" t="str">
        <f aca="false">
IF(AB34="","",VLOOKUP(AB34,シフト記号表!$C$5:$Y$46,23,0))</f>
        <v>
</v>
      </c>
      <c r="AC36" s="134" t="str">
        <f aca="false">
IF(AC34="","",VLOOKUP(AC34,シフト記号表!$C$5:$Y$46,23,0))</f>
        <v>
</v>
      </c>
      <c r="AD36" s="134" t="str">
        <f aca="false">
IF(AD34="","",VLOOKUP(AD34,シフト記号表!$C$5:$Y$46,23,0))</f>
        <v>
</v>
      </c>
      <c r="AE36" s="134" t="str">
        <f aca="false">
IF(AE34="","",VLOOKUP(AE34,シフト記号表!$C$5:$Y$46,23,0))</f>
        <v>
</v>
      </c>
      <c r="AF36" s="134" t="str">
        <f aca="false">
IF(AF34="","",VLOOKUP(AF34,シフト記号表!$C$5:$Y$46,23,0))</f>
        <v>
</v>
      </c>
      <c r="AG36" s="135" t="str">
        <f aca="false">
IF(AG34="","",VLOOKUP(AG34,シフト記号表!$C$5:$Y$46,23,0))</f>
        <v>
</v>
      </c>
      <c r="AH36" s="133" t="str">
        <f aca="false">
IF(AH34="","",VLOOKUP(AH34,シフト記号表!$C$5:$Y$46,23,0))</f>
        <v>
</v>
      </c>
      <c r="AI36" s="134" t="str">
        <f aca="false">
IF(AI34="","",VLOOKUP(AI34,シフト記号表!$C$5:$Y$46,23,0))</f>
        <v>
</v>
      </c>
      <c r="AJ36" s="134" t="str">
        <f aca="false">
IF(AJ34="","",VLOOKUP(AJ34,シフト記号表!$C$5:$Y$46,23,0))</f>
        <v>
</v>
      </c>
      <c r="AK36" s="134" t="str">
        <f aca="false">
IF(AK34="","",VLOOKUP(AK34,シフト記号表!$C$5:$Y$46,23,0))</f>
        <v>
</v>
      </c>
      <c r="AL36" s="134" t="str">
        <f aca="false">
IF(AL34="","",VLOOKUP(AL34,シフト記号表!$C$5:$Y$46,23,0))</f>
        <v>
</v>
      </c>
      <c r="AM36" s="134" t="str">
        <f aca="false">
IF(AM34="","",VLOOKUP(AM34,シフト記号表!$C$5:$Y$46,23,0))</f>
        <v>
</v>
      </c>
      <c r="AN36" s="135" t="str">
        <f aca="false">
IF(AN34="","",VLOOKUP(AN34,シフト記号表!$C$5:$Y$46,23,0))</f>
        <v>
</v>
      </c>
      <c r="AO36" s="133" t="str">
        <f aca="false">
IF(AO34="","",VLOOKUP(AO34,シフト記号表!$C$5:$Y$46,23,0))</f>
        <v>
</v>
      </c>
      <c r="AP36" s="134" t="str">
        <f aca="false">
IF(AP34="","",VLOOKUP(AP34,シフト記号表!$C$5:$Y$46,23,0))</f>
        <v>
</v>
      </c>
      <c r="AQ36" s="134" t="str">
        <f aca="false">
IF(AQ34="","",VLOOKUP(AQ34,シフト記号表!$C$5:$Y$46,23,0))</f>
        <v>
</v>
      </c>
      <c r="AR36" s="134" t="str">
        <f aca="false">
IF(AR34="","",VLOOKUP(AR34,シフト記号表!$C$5:$Y$46,23,0))</f>
        <v>
</v>
      </c>
      <c r="AS36" s="134" t="str">
        <f aca="false">
IF(AS34="","",VLOOKUP(AS34,シフト記号表!$C$5:$Y$46,23,0))</f>
        <v>
</v>
      </c>
      <c r="AT36" s="134" t="str">
        <f aca="false">
IF(AT34="","",VLOOKUP(AT34,シフト記号表!$C$5:$Y$46,23,0))</f>
        <v>
</v>
      </c>
      <c r="AU36" s="135" t="str">
        <f aca="false">
IF(AU34="","",VLOOKUP(AU34,シフト記号表!$C$5:$Y$46,23,0))</f>
        <v>
</v>
      </c>
      <c r="AV36" s="133" t="str">
        <f aca="false">
IF(AV34="","",VLOOKUP(AV34,シフト記号表!$C$5:$Y$46,23,0))</f>
        <v>
</v>
      </c>
      <c r="AW36" s="134" t="str">
        <f aca="false">
IF(AW34="","",VLOOKUP(AW34,シフト記号表!$C$5:$Y$46,23,0))</f>
        <v>
</v>
      </c>
      <c r="AX36" s="134" t="str">
        <f aca="false">
IF(AX34="","",VLOOKUP(AX34,シフト記号表!$C$5:$Y$46,23,0))</f>
        <v>
</v>
      </c>
      <c r="AY36" s="134" t="str">
        <f aca="false">
IF(AY34="","",VLOOKUP(AY34,シフト記号表!$C$5:$Y$46,23,0))</f>
        <v>
</v>
      </c>
      <c r="AZ36" s="134" t="str">
        <f aca="false">
IF(AZ34="","",VLOOKUP(AZ34,シフト記号表!$C$5:$Y$46,23,0))</f>
        <v>
</v>
      </c>
      <c r="BA36" s="134" t="str">
        <f aca="false">
IF(BA34="","",VLOOKUP(BA34,シフト記号表!$C$5:$Y$46,23,0))</f>
        <v>
</v>
      </c>
      <c r="BB36" s="135" t="str">
        <f aca="false">
IF(BB34="","",VLOOKUP(BB34,シフト記号表!$C$5:$Y$46,23,0))</f>
        <v>
</v>
      </c>
      <c r="BC36" s="133" t="str">
        <f aca="false">
IF(BC34="","",VLOOKUP(BC34,シフト記号表!$C$5:$Y$46,23,0))</f>
        <v>
</v>
      </c>
      <c r="BD36" s="134" t="str">
        <f aca="false">
IF(BD34="","",VLOOKUP(BD34,シフト記号表!$C$5:$Y$46,23,0))</f>
        <v>
</v>
      </c>
      <c r="BE36" s="134" t="str">
        <f aca="false">
IF(BE34="","",VLOOKUP(BE34,シフト記号表!$C$5:$Y$46,23,0))</f>
        <v>
</v>
      </c>
      <c r="BF36" s="137" t="n">
        <f aca="false">
IF($BI$3="計画",SUM(AA36:BB36),IF($BI$3="実績",SUM(AA36:BE36),""))</f>
        <v>
0</v>
      </c>
      <c r="BG36" s="137"/>
      <c r="BH36" s="138" t="n">
        <f aca="false">
IF($BI$3="計画",BF36/4,IF($BI$3="実績",(BF36/($BI$7/7)),""))</f>
        <v>
0</v>
      </c>
      <c r="BI36" s="138"/>
      <c r="BJ36" s="158"/>
      <c r="BK36" s="158"/>
      <c r="BL36" s="158"/>
      <c r="BM36" s="158"/>
      <c r="BN36" s="158"/>
    </row>
    <row r="37" customFormat="false" ht="20.25" hidden="false" customHeight="true" outlineLevel="0" collapsed="false">
      <c r="A37" s="0"/>
      <c r="B37" s="139"/>
      <c r="C37" s="267"/>
      <c r="D37" s="267"/>
      <c r="E37" s="267"/>
      <c r="F37" s="267"/>
      <c r="G37" s="159"/>
      <c r="H37" s="159"/>
      <c r="I37" s="110"/>
      <c r="J37" s="111"/>
      <c r="K37" s="110"/>
      <c r="L37" s="111"/>
      <c r="M37" s="144"/>
      <c r="N37" s="144"/>
      <c r="O37" s="160"/>
      <c r="P37" s="160"/>
      <c r="Q37" s="160"/>
      <c r="R37" s="160"/>
      <c r="S37" s="146"/>
      <c r="T37" s="146"/>
      <c r="U37" s="146"/>
      <c r="V37" s="147" t="s">
        <v>
51</v>
      </c>
      <c r="W37" s="148"/>
      <c r="X37" s="148"/>
      <c r="Y37" s="149"/>
      <c r="Z37" s="150"/>
      <c r="AA37" s="151"/>
      <c r="AB37" s="268"/>
      <c r="AC37" s="268"/>
      <c r="AD37" s="268"/>
      <c r="AE37" s="268"/>
      <c r="AF37" s="268"/>
      <c r="AG37" s="154"/>
      <c r="AH37" s="151"/>
      <c r="AI37" s="268"/>
      <c r="AJ37" s="268"/>
      <c r="AK37" s="268"/>
      <c r="AL37" s="268"/>
      <c r="AM37" s="268"/>
      <c r="AN37" s="154"/>
      <c r="AO37" s="151"/>
      <c r="AP37" s="268"/>
      <c r="AQ37" s="268"/>
      <c r="AR37" s="268"/>
      <c r="AS37" s="268"/>
      <c r="AT37" s="268"/>
      <c r="AU37" s="154"/>
      <c r="AV37" s="151"/>
      <c r="AW37" s="268"/>
      <c r="AX37" s="268"/>
      <c r="AY37" s="268"/>
      <c r="AZ37" s="268"/>
      <c r="BA37" s="268"/>
      <c r="BB37" s="154"/>
      <c r="BC37" s="151"/>
      <c r="BD37" s="268"/>
      <c r="BE37" s="269"/>
      <c r="BF37" s="156"/>
      <c r="BG37" s="156"/>
      <c r="BH37" s="157"/>
      <c r="BI37" s="157"/>
      <c r="BJ37" s="158"/>
      <c r="BK37" s="158"/>
      <c r="BL37" s="158"/>
      <c r="BM37" s="158"/>
      <c r="BN37" s="158"/>
    </row>
    <row r="38" customFormat="false" ht="20.25" hidden="false" customHeight="true" outlineLevel="0" collapsed="false">
      <c r="A38" s="0"/>
      <c r="B38" s="108" t="n">
        <f aca="false">
B35+1</f>
        <v>
7</v>
      </c>
      <c r="C38" s="267"/>
      <c r="D38" s="267"/>
      <c r="E38" s="267"/>
      <c r="F38" s="267"/>
      <c r="G38" s="159"/>
      <c r="H38" s="159"/>
      <c r="I38" s="110"/>
      <c r="J38" s="111"/>
      <c r="K38" s="110"/>
      <c r="L38" s="111"/>
      <c r="M38" s="112"/>
      <c r="N38" s="112"/>
      <c r="O38" s="160"/>
      <c r="P38" s="160"/>
      <c r="Q38" s="160"/>
      <c r="R38" s="160"/>
      <c r="S38" s="146"/>
      <c r="T38" s="146"/>
      <c r="U38" s="146"/>
      <c r="V38" s="114" t="s">
        <v>
57</v>
      </c>
      <c r="W38" s="115"/>
      <c r="X38" s="115"/>
      <c r="Y38" s="116"/>
      <c r="Z38" s="117"/>
      <c r="AA38" s="118" t="str">
        <f aca="false">
IF(AA37="","",VLOOKUP(AA37,シフト記号表!$C$5:$W$46,21,0))</f>
        <v>
</v>
      </c>
      <c r="AB38" s="119" t="str">
        <f aca="false">
IF(AB37="","",VLOOKUP(AB37,シフト記号表!$C$5:$W$46,21,0))</f>
        <v>
</v>
      </c>
      <c r="AC38" s="119" t="str">
        <f aca="false">
IF(AC37="","",VLOOKUP(AC37,シフト記号表!$C$5:$W$46,21,0))</f>
        <v>
</v>
      </c>
      <c r="AD38" s="119" t="str">
        <f aca="false">
IF(AD37="","",VLOOKUP(AD37,シフト記号表!$C$5:$W$46,21,0))</f>
        <v>
</v>
      </c>
      <c r="AE38" s="119" t="str">
        <f aca="false">
IF(AE37="","",VLOOKUP(AE37,シフト記号表!$C$5:$W$46,21,0))</f>
        <v>
</v>
      </c>
      <c r="AF38" s="119" t="str">
        <f aca="false">
IF(AF37="","",VLOOKUP(AF37,シフト記号表!$C$5:$W$46,21,0))</f>
        <v>
</v>
      </c>
      <c r="AG38" s="120" t="str">
        <f aca="false">
IF(AG37="","",VLOOKUP(AG37,シフト記号表!$C$5:$W$46,21,0))</f>
        <v>
</v>
      </c>
      <c r="AH38" s="118" t="str">
        <f aca="false">
IF(AH37="","",VLOOKUP(AH37,シフト記号表!$C$5:$W$46,21,0))</f>
        <v>
</v>
      </c>
      <c r="AI38" s="119" t="str">
        <f aca="false">
IF(AI37="","",VLOOKUP(AI37,シフト記号表!$C$5:$W$46,21,0))</f>
        <v>
</v>
      </c>
      <c r="AJ38" s="119" t="str">
        <f aca="false">
IF(AJ37="","",VLOOKUP(AJ37,シフト記号表!$C$5:$W$46,21,0))</f>
        <v>
</v>
      </c>
      <c r="AK38" s="119" t="str">
        <f aca="false">
IF(AK37="","",VLOOKUP(AK37,シフト記号表!$C$5:$W$46,21,0))</f>
        <v>
</v>
      </c>
      <c r="AL38" s="119" t="str">
        <f aca="false">
IF(AL37="","",VLOOKUP(AL37,シフト記号表!$C$5:$W$46,21,0))</f>
        <v>
</v>
      </c>
      <c r="AM38" s="119" t="str">
        <f aca="false">
IF(AM37="","",VLOOKUP(AM37,シフト記号表!$C$5:$W$46,21,0))</f>
        <v>
</v>
      </c>
      <c r="AN38" s="120" t="str">
        <f aca="false">
IF(AN37="","",VLOOKUP(AN37,シフト記号表!$C$5:$W$46,21,0))</f>
        <v>
</v>
      </c>
      <c r="AO38" s="118" t="str">
        <f aca="false">
IF(AO37="","",VLOOKUP(AO37,シフト記号表!$C$5:$W$46,21,0))</f>
        <v>
</v>
      </c>
      <c r="AP38" s="119" t="str">
        <f aca="false">
IF(AP37="","",VLOOKUP(AP37,シフト記号表!$C$5:$W$46,21,0))</f>
        <v>
</v>
      </c>
      <c r="AQ38" s="119" t="str">
        <f aca="false">
IF(AQ37="","",VLOOKUP(AQ37,シフト記号表!$C$5:$W$46,21,0))</f>
        <v>
</v>
      </c>
      <c r="AR38" s="119" t="str">
        <f aca="false">
IF(AR37="","",VLOOKUP(AR37,シフト記号表!$C$5:$W$46,21,0))</f>
        <v>
</v>
      </c>
      <c r="AS38" s="119" t="str">
        <f aca="false">
IF(AS37="","",VLOOKUP(AS37,シフト記号表!$C$5:$W$46,21,0))</f>
        <v>
</v>
      </c>
      <c r="AT38" s="119" t="str">
        <f aca="false">
IF(AT37="","",VLOOKUP(AT37,シフト記号表!$C$5:$W$46,21,0))</f>
        <v>
</v>
      </c>
      <c r="AU38" s="120" t="str">
        <f aca="false">
IF(AU37="","",VLOOKUP(AU37,シフト記号表!$C$5:$W$46,21,0))</f>
        <v>
</v>
      </c>
      <c r="AV38" s="118" t="str">
        <f aca="false">
IF(AV37="","",VLOOKUP(AV37,シフト記号表!$C$5:$W$46,21,0))</f>
        <v>
</v>
      </c>
      <c r="AW38" s="119" t="str">
        <f aca="false">
IF(AW37="","",VLOOKUP(AW37,シフト記号表!$C$5:$W$46,21,0))</f>
        <v>
</v>
      </c>
      <c r="AX38" s="119" t="str">
        <f aca="false">
IF(AX37="","",VLOOKUP(AX37,シフト記号表!$C$5:$W$46,21,0))</f>
        <v>
</v>
      </c>
      <c r="AY38" s="119" t="str">
        <f aca="false">
IF(AY37="","",VLOOKUP(AY37,シフト記号表!$C$5:$W$46,21,0))</f>
        <v>
</v>
      </c>
      <c r="AZ38" s="119" t="str">
        <f aca="false">
IF(AZ37="","",VLOOKUP(AZ37,シフト記号表!$C$5:$W$46,21,0))</f>
        <v>
</v>
      </c>
      <c r="BA38" s="119" t="str">
        <f aca="false">
IF(BA37="","",VLOOKUP(BA37,シフト記号表!$C$5:$W$46,21,0))</f>
        <v>
</v>
      </c>
      <c r="BB38" s="120" t="str">
        <f aca="false">
IF(BB37="","",VLOOKUP(BB37,シフト記号表!$C$5:$W$46,21,0))</f>
        <v>
</v>
      </c>
      <c r="BC38" s="118" t="str">
        <f aca="false">
IF(BC37="","",VLOOKUP(BC37,シフト記号表!$C$5:$W$46,21,0))</f>
        <v>
</v>
      </c>
      <c r="BD38" s="119" t="str">
        <f aca="false">
IF(BD37="","",VLOOKUP(BD37,シフト記号表!$C$5:$W$46,21,0))</f>
        <v>
</v>
      </c>
      <c r="BE38" s="119" t="str">
        <f aca="false">
IF(BE37="","",VLOOKUP(BE37,シフト記号表!$C$5:$W$46,21,0))</f>
        <v>
</v>
      </c>
      <c r="BF38" s="122" t="n">
        <f aca="false">
IF($BI$3="計画",SUM(AA38:BB38),IF($BI$3="実績",SUM(AA38:BE38),""))</f>
        <v>
0</v>
      </c>
      <c r="BG38" s="122"/>
      <c r="BH38" s="123" t="n">
        <f aca="false">
IF($BI$3="計画",BF38/4,IF($BI$3="実績",(BF38/($BI$7/7)),""))</f>
        <v>
0</v>
      </c>
      <c r="BI38" s="123"/>
      <c r="BJ38" s="158"/>
      <c r="BK38" s="158"/>
      <c r="BL38" s="158"/>
      <c r="BM38" s="158"/>
      <c r="BN38" s="158"/>
    </row>
    <row r="39" customFormat="false" ht="20.25" hidden="false" customHeight="true" outlineLevel="0" collapsed="false">
      <c r="A39" s="0"/>
      <c r="B39" s="124"/>
      <c r="C39" s="267"/>
      <c r="D39" s="267"/>
      <c r="E39" s="267"/>
      <c r="F39" s="267"/>
      <c r="G39" s="125"/>
      <c r="H39" s="125"/>
      <c r="I39" s="126" t="n">
        <f aca="false">
G38</f>
        <v>
0</v>
      </c>
      <c r="J39" s="126"/>
      <c r="K39" s="126" t="n">
        <f aca="false">
M38</f>
        <v>
0</v>
      </c>
      <c r="L39" s="126"/>
      <c r="M39" s="127"/>
      <c r="N39" s="127"/>
      <c r="O39" s="128"/>
      <c r="P39" s="128"/>
      <c r="Q39" s="128"/>
      <c r="R39" s="128"/>
      <c r="S39" s="146"/>
      <c r="T39" s="146"/>
      <c r="U39" s="146"/>
      <c r="V39" s="129" t="s">
        <v>
58</v>
      </c>
      <c r="W39" s="161"/>
      <c r="X39" s="161"/>
      <c r="Y39" s="162"/>
      <c r="Z39" s="163"/>
      <c r="AA39" s="133" t="str">
        <f aca="false">
IF(AA37="","",VLOOKUP(AA37,シフト記号表!$C$5:$Y$46,23,0))</f>
        <v>
</v>
      </c>
      <c r="AB39" s="134" t="str">
        <f aca="false">
IF(AB37="","",VLOOKUP(AB37,シフト記号表!$C$5:$Y$46,23,0))</f>
        <v>
</v>
      </c>
      <c r="AC39" s="134" t="str">
        <f aca="false">
IF(AC37="","",VLOOKUP(AC37,シフト記号表!$C$5:$Y$46,23,0))</f>
        <v>
</v>
      </c>
      <c r="AD39" s="134" t="str">
        <f aca="false">
IF(AD37="","",VLOOKUP(AD37,シフト記号表!$C$5:$Y$46,23,0))</f>
        <v>
</v>
      </c>
      <c r="AE39" s="134" t="str">
        <f aca="false">
IF(AE37="","",VLOOKUP(AE37,シフト記号表!$C$5:$Y$46,23,0))</f>
        <v>
</v>
      </c>
      <c r="AF39" s="134" t="str">
        <f aca="false">
IF(AF37="","",VLOOKUP(AF37,シフト記号表!$C$5:$Y$46,23,0))</f>
        <v>
</v>
      </c>
      <c r="AG39" s="135" t="str">
        <f aca="false">
IF(AG37="","",VLOOKUP(AG37,シフト記号表!$C$5:$Y$46,23,0))</f>
        <v>
</v>
      </c>
      <c r="AH39" s="133" t="str">
        <f aca="false">
IF(AH37="","",VLOOKUP(AH37,シフト記号表!$C$5:$Y$46,23,0))</f>
        <v>
</v>
      </c>
      <c r="AI39" s="134" t="str">
        <f aca="false">
IF(AI37="","",VLOOKUP(AI37,シフト記号表!$C$5:$Y$46,23,0))</f>
        <v>
</v>
      </c>
      <c r="AJ39" s="134" t="str">
        <f aca="false">
IF(AJ37="","",VLOOKUP(AJ37,シフト記号表!$C$5:$Y$46,23,0))</f>
        <v>
</v>
      </c>
      <c r="AK39" s="134" t="str">
        <f aca="false">
IF(AK37="","",VLOOKUP(AK37,シフト記号表!$C$5:$Y$46,23,0))</f>
        <v>
</v>
      </c>
      <c r="AL39" s="134" t="str">
        <f aca="false">
IF(AL37="","",VLOOKUP(AL37,シフト記号表!$C$5:$Y$46,23,0))</f>
        <v>
</v>
      </c>
      <c r="AM39" s="134" t="str">
        <f aca="false">
IF(AM37="","",VLOOKUP(AM37,シフト記号表!$C$5:$Y$46,23,0))</f>
        <v>
</v>
      </c>
      <c r="AN39" s="135" t="str">
        <f aca="false">
IF(AN37="","",VLOOKUP(AN37,シフト記号表!$C$5:$Y$46,23,0))</f>
        <v>
</v>
      </c>
      <c r="AO39" s="133" t="str">
        <f aca="false">
IF(AO37="","",VLOOKUP(AO37,シフト記号表!$C$5:$Y$46,23,0))</f>
        <v>
</v>
      </c>
      <c r="AP39" s="134" t="str">
        <f aca="false">
IF(AP37="","",VLOOKUP(AP37,シフト記号表!$C$5:$Y$46,23,0))</f>
        <v>
</v>
      </c>
      <c r="AQ39" s="134" t="str">
        <f aca="false">
IF(AQ37="","",VLOOKUP(AQ37,シフト記号表!$C$5:$Y$46,23,0))</f>
        <v>
</v>
      </c>
      <c r="AR39" s="134" t="str">
        <f aca="false">
IF(AR37="","",VLOOKUP(AR37,シフト記号表!$C$5:$Y$46,23,0))</f>
        <v>
</v>
      </c>
      <c r="AS39" s="134" t="str">
        <f aca="false">
IF(AS37="","",VLOOKUP(AS37,シフト記号表!$C$5:$Y$46,23,0))</f>
        <v>
</v>
      </c>
      <c r="AT39" s="134" t="str">
        <f aca="false">
IF(AT37="","",VLOOKUP(AT37,シフト記号表!$C$5:$Y$46,23,0))</f>
        <v>
</v>
      </c>
      <c r="AU39" s="135" t="str">
        <f aca="false">
IF(AU37="","",VLOOKUP(AU37,シフト記号表!$C$5:$Y$46,23,0))</f>
        <v>
</v>
      </c>
      <c r="AV39" s="133" t="str">
        <f aca="false">
IF(AV37="","",VLOOKUP(AV37,シフト記号表!$C$5:$Y$46,23,0))</f>
        <v>
</v>
      </c>
      <c r="AW39" s="134" t="str">
        <f aca="false">
IF(AW37="","",VLOOKUP(AW37,シフト記号表!$C$5:$Y$46,23,0))</f>
        <v>
</v>
      </c>
      <c r="AX39" s="134" t="str">
        <f aca="false">
IF(AX37="","",VLOOKUP(AX37,シフト記号表!$C$5:$Y$46,23,0))</f>
        <v>
</v>
      </c>
      <c r="AY39" s="134" t="str">
        <f aca="false">
IF(AY37="","",VLOOKUP(AY37,シフト記号表!$C$5:$Y$46,23,0))</f>
        <v>
</v>
      </c>
      <c r="AZ39" s="134" t="str">
        <f aca="false">
IF(AZ37="","",VLOOKUP(AZ37,シフト記号表!$C$5:$Y$46,23,0))</f>
        <v>
</v>
      </c>
      <c r="BA39" s="134" t="str">
        <f aca="false">
IF(BA37="","",VLOOKUP(BA37,シフト記号表!$C$5:$Y$46,23,0))</f>
        <v>
</v>
      </c>
      <c r="BB39" s="135" t="str">
        <f aca="false">
IF(BB37="","",VLOOKUP(BB37,シフト記号表!$C$5:$Y$46,23,0))</f>
        <v>
</v>
      </c>
      <c r="BC39" s="133" t="str">
        <f aca="false">
IF(BC37="","",VLOOKUP(BC37,シフト記号表!$C$5:$Y$46,23,0))</f>
        <v>
</v>
      </c>
      <c r="BD39" s="134" t="str">
        <f aca="false">
IF(BD37="","",VLOOKUP(BD37,シフト記号表!$C$5:$Y$46,23,0))</f>
        <v>
</v>
      </c>
      <c r="BE39" s="134" t="str">
        <f aca="false">
IF(BE37="","",VLOOKUP(BE37,シフト記号表!$C$5:$Y$46,23,0))</f>
        <v>
</v>
      </c>
      <c r="BF39" s="137" t="n">
        <f aca="false">
IF($BI$3="計画",SUM(AA39:BB39),IF($BI$3="実績",SUM(AA39:BE39),""))</f>
        <v>
0</v>
      </c>
      <c r="BG39" s="137"/>
      <c r="BH39" s="138" t="n">
        <f aca="false">
IF($BI$3="計画",BF39/4,IF($BI$3="実績",(BF39/($BI$7/7)),""))</f>
        <v>
0</v>
      </c>
      <c r="BI39" s="138"/>
      <c r="BJ39" s="158"/>
      <c r="BK39" s="158"/>
      <c r="BL39" s="158"/>
      <c r="BM39" s="158"/>
      <c r="BN39" s="158"/>
    </row>
    <row r="40" customFormat="false" ht="20.25" hidden="false" customHeight="true" outlineLevel="0" collapsed="false">
      <c r="A40" s="0"/>
      <c r="B40" s="139"/>
      <c r="C40" s="267"/>
      <c r="D40" s="267"/>
      <c r="E40" s="267"/>
      <c r="F40" s="267"/>
      <c r="G40" s="159"/>
      <c r="H40" s="159"/>
      <c r="I40" s="110"/>
      <c r="J40" s="111"/>
      <c r="K40" s="110"/>
      <c r="L40" s="111"/>
      <c r="M40" s="144"/>
      <c r="N40" s="144"/>
      <c r="O40" s="160"/>
      <c r="P40" s="160"/>
      <c r="Q40" s="160"/>
      <c r="R40" s="160"/>
      <c r="S40" s="146"/>
      <c r="T40" s="146"/>
      <c r="U40" s="146"/>
      <c r="V40" s="147" t="s">
        <v>
51</v>
      </c>
      <c r="W40" s="148"/>
      <c r="X40" s="148"/>
      <c r="Y40" s="149"/>
      <c r="Z40" s="150"/>
      <c r="AA40" s="151"/>
      <c r="AB40" s="268"/>
      <c r="AC40" s="268"/>
      <c r="AD40" s="268"/>
      <c r="AE40" s="268"/>
      <c r="AF40" s="268"/>
      <c r="AG40" s="154"/>
      <c r="AH40" s="151"/>
      <c r="AI40" s="268"/>
      <c r="AJ40" s="268"/>
      <c r="AK40" s="268"/>
      <c r="AL40" s="268"/>
      <c r="AM40" s="268"/>
      <c r="AN40" s="154"/>
      <c r="AO40" s="151"/>
      <c r="AP40" s="268"/>
      <c r="AQ40" s="268"/>
      <c r="AR40" s="268"/>
      <c r="AS40" s="268"/>
      <c r="AT40" s="268"/>
      <c r="AU40" s="154"/>
      <c r="AV40" s="151"/>
      <c r="AW40" s="268"/>
      <c r="AX40" s="268"/>
      <c r="AY40" s="268"/>
      <c r="AZ40" s="268"/>
      <c r="BA40" s="268"/>
      <c r="BB40" s="154"/>
      <c r="BC40" s="151"/>
      <c r="BD40" s="268"/>
      <c r="BE40" s="269"/>
      <c r="BF40" s="156"/>
      <c r="BG40" s="156"/>
      <c r="BH40" s="157"/>
      <c r="BI40" s="157"/>
      <c r="BJ40" s="158"/>
      <c r="BK40" s="158"/>
      <c r="BL40" s="158"/>
      <c r="BM40" s="158"/>
      <c r="BN40" s="158"/>
    </row>
    <row r="41" customFormat="false" ht="20.25" hidden="false" customHeight="true" outlineLevel="0" collapsed="false">
      <c r="A41" s="0"/>
      <c r="B41" s="108" t="n">
        <f aca="false">
B38+1</f>
        <v>
8</v>
      </c>
      <c r="C41" s="267"/>
      <c r="D41" s="267"/>
      <c r="E41" s="267"/>
      <c r="F41" s="267"/>
      <c r="G41" s="159"/>
      <c r="H41" s="159"/>
      <c r="I41" s="110"/>
      <c r="J41" s="111"/>
      <c r="K41" s="110"/>
      <c r="L41" s="111"/>
      <c r="M41" s="112"/>
      <c r="N41" s="112"/>
      <c r="O41" s="160"/>
      <c r="P41" s="160"/>
      <c r="Q41" s="160"/>
      <c r="R41" s="160"/>
      <c r="S41" s="146"/>
      <c r="T41" s="146"/>
      <c r="U41" s="146"/>
      <c r="V41" s="114" t="s">
        <v>
57</v>
      </c>
      <c r="W41" s="115"/>
      <c r="X41" s="115"/>
      <c r="Y41" s="116"/>
      <c r="Z41" s="117"/>
      <c r="AA41" s="118" t="str">
        <f aca="false">
IF(AA40="","",VLOOKUP(AA40,シフト記号表!$C$5:$W$46,21,0))</f>
        <v>
</v>
      </c>
      <c r="AB41" s="119" t="str">
        <f aca="false">
IF(AB40="","",VLOOKUP(AB40,シフト記号表!$C$5:$W$46,21,0))</f>
        <v>
</v>
      </c>
      <c r="AC41" s="119" t="str">
        <f aca="false">
IF(AC40="","",VLOOKUP(AC40,シフト記号表!$C$5:$W$46,21,0))</f>
        <v>
</v>
      </c>
      <c r="AD41" s="119" t="str">
        <f aca="false">
IF(AD40="","",VLOOKUP(AD40,シフト記号表!$C$5:$W$46,21,0))</f>
        <v>
</v>
      </c>
      <c r="AE41" s="119" t="str">
        <f aca="false">
IF(AE40="","",VLOOKUP(AE40,シフト記号表!$C$5:$W$46,21,0))</f>
        <v>
</v>
      </c>
      <c r="AF41" s="119" t="str">
        <f aca="false">
IF(AF40="","",VLOOKUP(AF40,シフト記号表!$C$5:$W$46,21,0))</f>
        <v>
</v>
      </c>
      <c r="AG41" s="120" t="str">
        <f aca="false">
IF(AG40="","",VLOOKUP(AG40,シフト記号表!$C$5:$W$46,21,0))</f>
        <v>
</v>
      </c>
      <c r="AH41" s="118" t="str">
        <f aca="false">
IF(AH40="","",VLOOKUP(AH40,シフト記号表!$C$5:$W$46,21,0))</f>
        <v>
</v>
      </c>
      <c r="AI41" s="119" t="str">
        <f aca="false">
IF(AI40="","",VLOOKUP(AI40,シフト記号表!$C$5:$W$46,21,0))</f>
        <v>
</v>
      </c>
      <c r="AJ41" s="119" t="str">
        <f aca="false">
IF(AJ40="","",VLOOKUP(AJ40,シフト記号表!$C$5:$W$46,21,0))</f>
        <v>
</v>
      </c>
      <c r="AK41" s="119" t="str">
        <f aca="false">
IF(AK40="","",VLOOKUP(AK40,シフト記号表!$C$5:$W$46,21,0))</f>
        <v>
</v>
      </c>
      <c r="AL41" s="119" t="str">
        <f aca="false">
IF(AL40="","",VLOOKUP(AL40,シフト記号表!$C$5:$W$46,21,0))</f>
        <v>
</v>
      </c>
      <c r="AM41" s="119" t="str">
        <f aca="false">
IF(AM40="","",VLOOKUP(AM40,シフト記号表!$C$5:$W$46,21,0))</f>
        <v>
</v>
      </c>
      <c r="AN41" s="120" t="str">
        <f aca="false">
IF(AN40="","",VLOOKUP(AN40,シフト記号表!$C$5:$W$46,21,0))</f>
        <v>
</v>
      </c>
      <c r="AO41" s="118" t="str">
        <f aca="false">
IF(AO40="","",VLOOKUP(AO40,シフト記号表!$C$5:$W$46,21,0))</f>
        <v>
</v>
      </c>
      <c r="AP41" s="119" t="str">
        <f aca="false">
IF(AP40="","",VLOOKUP(AP40,シフト記号表!$C$5:$W$46,21,0))</f>
        <v>
</v>
      </c>
      <c r="AQ41" s="119" t="str">
        <f aca="false">
IF(AQ40="","",VLOOKUP(AQ40,シフト記号表!$C$5:$W$46,21,0))</f>
        <v>
</v>
      </c>
      <c r="AR41" s="119" t="str">
        <f aca="false">
IF(AR40="","",VLOOKUP(AR40,シフト記号表!$C$5:$W$46,21,0))</f>
        <v>
</v>
      </c>
      <c r="AS41" s="119" t="str">
        <f aca="false">
IF(AS40="","",VLOOKUP(AS40,シフト記号表!$C$5:$W$46,21,0))</f>
        <v>
</v>
      </c>
      <c r="AT41" s="119" t="str">
        <f aca="false">
IF(AT40="","",VLOOKUP(AT40,シフト記号表!$C$5:$W$46,21,0))</f>
        <v>
</v>
      </c>
      <c r="AU41" s="120" t="str">
        <f aca="false">
IF(AU40="","",VLOOKUP(AU40,シフト記号表!$C$5:$W$46,21,0))</f>
        <v>
</v>
      </c>
      <c r="AV41" s="118" t="str">
        <f aca="false">
IF(AV40="","",VLOOKUP(AV40,シフト記号表!$C$5:$W$46,21,0))</f>
        <v>
</v>
      </c>
      <c r="AW41" s="119" t="str">
        <f aca="false">
IF(AW40="","",VLOOKUP(AW40,シフト記号表!$C$5:$W$46,21,0))</f>
        <v>
</v>
      </c>
      <c r="AX41" s="119" t="str">
        <f aca="false">
IF(AX40="","",VLOOKUP(AX40,シフト記号表!$C$5:$W$46,21,0))</f>
        <v>
</v>
      </c>
      <c r="AY41" s="119" t="str">
        <f aca="false">
IF(AY40="","",VLOOKUP(AY40,シフト記号表!$C$5:$W$46,21,0))</f>
        <v>
</v>
      </c>
      <c r="AZ41" s="119" t="str">
        <f aca="false">
IF(AZ40="","",VLOOKUP(AZ40,シフト記号表!$C$5:$W$46,21,0))</f>
        <v>
</v>
      </c>
      <c r="BA41" s="119" t="str">
        <f aca="false">
IF(BA40="","",VLOOKUP(BA40,シフト記号表!$C$5:$W$46,21,0))</f>
        <v>
</v>
      </c>
      <c r="BB41" s="120" t="str">
        <f aca="false">
IF(BB40="","",VLOOKUP(BB40,シフト記号表!$C$5:$W$46,21,0))</f>
        <v>
</v>
      </c>
      <c r="BC41" s="118" t="str">
        <f aca="false">
IF(BC40="","",VLOOKUP(BC40,シフト記号表!$C$5:$W$46,21,0))</f>
        <v>
</v>
      </c>
      <c r="BD41" s="119" t="str">
        <f aca="false">
IF(BD40="","",VLOOKUP(BD40,シフト記号表!$C$5:$W$46,21,0))</f>
        <v>
</v>
      </c>
      <c r="BE41" s="119" t="str">
        <f aca="false">
IF(BE40="","",VLOOKUP(BE40,シフト記号表!$C$5:$W$46,21,0))</f>
        <v>
</v>
      </c>
      <c r="BF41" s="122" t="n">
        <f aca="false">
IF($BI$3="計画",SUM(AA41:BB41),IF($BI$3="実績",SUM(AA41:BE41),""))</f>
        <v>
0</v>
      </c>
      <c r="BG41" s="122"/>
      <c r="BH41" s="123" t="n">
        <f aca="false">
IF($BI$3="計画",BF41/4,IF($BI$3="実績",(BF41/($BI$7/7)),""))</f>
        <v>
0</v>
      </c>
      <c r="BI41" s="123"/>
      <c r="BJ41" s="158"/>
      <c r="BK41" s="158"/>
      <c r="BL41" s="158"/>
      <c r="BM41" s="158"/>
      <c r="BN41" s="158"/>
    </row>
    <row r="42" customFormat="false" ht="20.25" hidden="false" customHeight="true" outlineLevel="0" collapsed="false">
      <c r="A42" s="0"/>
      <c r="B42" s="124"/>
      <c r="C42" s="267"/>
      <c r="D42" s="267"/>
      <c r="E42" s="267"/>
      <c r="F42" s="267"/>
      <c r="G42" s="125"/>
      <c r="H42" s="125"/>
      <c r="I42" s="126" t="n">
        <f aca="false">
G41</f>
        <v>
0</v>
      </c>
      <c r="J42" s="126"/>
      <c r="K42" s="126" t="n">
        <f aca="false">
M41</f>
        <v>
0</v>
      </c>
      <c r="L42" s="126"/>
      <c r="M42" s="127"/>
      <c r="N42" s="127"/>
      <c r="O42" s="128"/>
      <c r="P42" s="128"/>
      <c r="Q42" s="128"/>
      <c r="R42" s="128"/>
      <c r="S42" s="146"/>
      <c r="T42" s="146"/>
      <c r="U42" s="146"/>
      <c r="V42" s="129" t="s">
        <v>
58</v>
      </c>
      <c r="W42" s="165"/>
      <c r="X42" s="165"/>
      <c r="Y42" s="131"/>
      <c r="Z42" s="132"/>
      <c r="AA42" s="133" t="str">
        <f aca="false">
IF(AA40="","",VLOOKUP(AA40,シフト記号表!$C$5:$Y$46,23,0))</f>
        <v>
</v>
      </c>
      <c r="AB42" s="134" t="str">
        <f aca="false">
IF(AB40="","",VLOOKUP(AB40,シフト記号表!$C$5:$Y$46,23,0))</f>
        <v>
</v>
      </c>
      <c r="AC42" s="134" t="str">
        <f aca="false">
IF(AC40="","",VLOOKUP(AC40,シフト記号表!$C$5:$Y$46,23,0))</f>
        <v>
</v>
      </c>
      <c r="AD42" s="134" t="str">
        <f aca="false">
IF(AD40="","",VLOOKUP(AD40,シフト記号表!$C$5:$Y$46,23,0))</f>
        <v>
</v>
      </c>
      <c r="AE42" s="134" t="str">
        <f aca="false">
IF(AE40="","",VLOOKUP(AE40,シフト記号表!$C$5:$Y$46,23,0))</f>
        <v>
</v>
      </c>
      <c r="AF42" s="134" t="str">
        <f aca="false">
IF(AF40="","",VLOOKUP(AF40,シフト記号表!$C$5:$Y$46,23,0))</f>
        <v>
</v>
      </c>
      <c r="AG42" s="135" t="str">
        <f aca="false">
IF(AG40="","",VLOOKUP(AG40,シフト記号表!$C$5:$Y$46,23,0))</f>
        <v>
</v>
      </c>
      <c r="AH42" s="133" t="str">
        <f aca="false">
IF(AH40="","",VLOOKUP(AH40,シフト記号表!$C$5:$Y$46,23,0))</f>
        <v>
</v>
      </c>
      <c r="AI42" s="134" t="str">
        <f aca="false">
IF(AI40="","",VLOOKUP(AI40,シフト記号表!$C$5:$Y$46,23,0))</f>
        <v>
</v>
      </c>
      <c r="AJ42" s="134" t="str">
        <f aca="false">
IF(AJ40="","",VLOOKUP(AJ40,シフト記号表!$C$5:$Y$46,23,0))</f>
        <v>
</v>
      </c>
      <c r="AK42" s="134" t="str">
        <f aca="false">
IF(AK40="","",VLOOKUP(AK40,シフト記号表!$C$5:$Y$46,23,0))</f>
        <v>
</v>
      </c>
      <c r="AL42" s="134" t="str">
        <f aca="false">
IF(AL40="","",VLOOKUP(AL40,シフト記号表!$C$5:$Y$46,23,0))</f>
        <v>
</v>
      </c>
      <c r="AM42" s="134" t="str">
        <f aca="false">
IF(AM40="","",VLOOKUP(AM40,シフト記号表!$C$5:$Y$46,23,0))</f>
        <v>
</v>
      </c>
      <c r="AN42" s="135" t="str">
        <f aca="false">
IF(AN40="","",VLOOKUP(AN40,シフト記号表!$C$5:$Y$46,23,0))</f>
        <v>
</v>
      </c>
      <c r="AO42" s="133" t="str">
        <f aca="false">
IF(AO40="","",VLOOKUP(AO40,シフト記号表!$C$5:$Y$46,23,0))</f>
        <v>
</v>
      </c>
      <c r="AP42" s="134" t="str">
        <f aca="false">
IF(AP40="","",VLOOKUP(AP40,シフト記号表!$C$5:$Y$46,23,0))</f>
        <v>
</v>
      </c>
      <c r="AQ42" s="134" t="str">
        <f aca="false">
IF(AQ40="","",VLOOKUP(AQ40,シフト記号表!$C$5:$Y$46,23,0))</f>
        <v>
</v>
      </c>
      <c r="AR42" s="134" t="str">
        <f aca="false">
IF(AR40="","",VLOOKUP(AR40,シフト記号表!$C$5:$Y$46,23,0))</f>
        <v>
</v>
      </c>
      <c r="AS42" s="134" t="str">
        <f aca="false">
IF(AS40="","",VLOOKUP(AS40,シフト記号表!$C$5:$Y$46,23,0))</f>
        <v>
</v>
      </c>
      <c r="AT42" s="134" t="str">
        <f aca="false">
IF(AT40="","",VLOOKUP(AT40,シフト記号表!$C$5:$Y$46,23,0))</f>
        <v>
</v>
      </c>
      <c r="AU42" s="135" t="str">
        <f aca="false">
IF(AU40="","",VLOOKUP(AU40,シフト記号表!$C$5:$Y$46,23,0))</f>
        <v>
</v>
      </c>
      <c r="AV42" s="133" t="str">
        <f aca="false">
IF(AV40="","",VLOOKUP(AV40,シフト記号表!$C$5:$Y$46,23,0))</f>
        <v>
</v>
      </c>
      <c r="AW42" s="134" t="str">
        <f aca="false">
IF(AW40="","",VLOOKUP(AW40,シフト記号表!$C$5:$Y$46,23,0))</f>
        <v>
</v>
      </c>
      <c r="AX42" s="134" t="str">
        <f aca="false">
IF(AX40="","",VLOOKUP(AX40,シフト記号表!$C$5:$Y$46,23,0))</f>
        <v>
</v>
      </c>
      <c r="AY42" s="134" t="str">
        <f aca="false">
IF(AY40="","",VLOOKUP(AY40,シフト記号表!$C$5:$Y$46,23,0))</f>
        <v>
</v>
      </c>
      <c r="AZ42" s="134" t="str">
        <f aca="false">
IF(AZ40="","",VLOOKUP(AZ40,シフト記号表!$C$5:$Y$46,23,0))</f>
        <v>
</v>
      </c>
      <c r="BA42" s="134" t="str">
        <f aca="false">
IF(BA40="","",VLOOKUP(BA40,シフト記号表!$C$5:$Y$46,23,0))</f>
        <v>
</v>
      </c>
      <c r="BB42" s="135" t="str">
        <f aca="false">
IF(BB40="","",VLOOKUP(BB40,シフト記号表!$C$5:$Y$46,23,0))</f>
        <v>
</v>
      </c>
      <c r="BC42" s="133" t="str">
        <f aca="false">
IF(BC40="","",VLOOKUP(BC40,シフト記号表!$C$5:$Y$46,23,0))</f>
        <v>
</v>
      </c>
      <c r="BD42" s="134" t="str">
        <f aca="false">
IF(BD40="","",VLOOKUP(BD40,シフト記号表!$C$5:$Y$46,23,0))</f>
        <v>
</v>
      </c>
      <c r="BE42" s="134" t="str">
        <f aca="false">
IF(BE40="","",VLOOKUP(BE40,シフト記号表!$C$5:$Y$46,23,0))</f>
        <v>
</v>
      </c>
      <c r="BF42" s="137" t="n">
        <f aca="false">
IF($BI$3="計画",SUM(AA42:BB42),IF($BI$3="実績",SUM(AA42:BE42),""))</f>
        <v>
0</v>
      </c>
      <c r="BG42" s="137"/>
      <c r="BH42" s="138" t="n">
        <f aca="false">
IF($BI$3="計画",BF42/4,IF($BI$3="実績",(BF42/($BI$7/7)),""))</f>
        <v>
0</v>
      </c>
      <c r="BI42" s="138"/>
      <c r="BJ42" s="158"/>
      <c r="BK42" s="158"/>
      <c r="BL42" s="158"/>
      <c r="BM42" s="158"/>
      <c r="BN42" s="158"/>
    </row>
    <row r="43" customFormat="false" ht="20.25" hidden="false" customHeight="true" outlineLevel="0" collapsed="false">
      <c r="A43" s="0"/>
      <c r="B43" s="139"/>
      <c r="C43" s="267"/>
      <c r="D43" s="267"/>
      <c r="E43" s="267"/>
      <c r="F43" s="267"/>
      <c r="G43" s="159"/>
      <c r="H43" s="159"/>
      <c r="I43" s="110"/>
      <c r="J43" s="111"/>
      <c r="K43" s="110"/>
      <c r="L43" s="111"/>
      <c r="M43" s="144"/>
      <c r="N43" s="144"/>
      <c r="O43" s="160"/>
      <c r="P43" s="160"/>
      <c r="Q43" s="160"/>
      <c r="R43" s="160"/>
      <c r="S43" s="146"/>
      <c r="T43" s="146"/>
      <c r="U43" s="146"/>
      <c r="V43" s="147" t="s">
        <v>
51</v>
      </c>
      <c r="W43" s="148"/>
      <c r="X43" s="148"/>
      <c r="Y43" s="149"/>
      <c r="Z43" s="150"/>
      <c r="AA43" s="151"/>
      <c r="AB43" s="268"/>
      <c r="AC43" s="268"/>
      <c r="AD43" s="268"/>
      <c r="AE43" s="268"/>
      <c r="AF43" s="268"/>
      <c r="AG43" s="154"/>
      <c r="AH43" s="151"/>
      <c r="AI43" s="268"/>
      <c r="AJ43" s="268"/>
      <c r="AK43" s="268"/>
      <c r="AL43" s="268"/>
      <c r="AM43" s="268"/>
      <c r="AN43" s="154"/>
      <c r="AO43" s="151"/>
      <c r="AP43" s="268"/>
      <c r="AQ43" s="268"/>
      <c r="AR43" s="268"/>
      <c r="AS43" s="268"/>
      <c r="AT43" s="268"/>
      <c r="AU43" s="154"/>
      <c r="AV43" s="151"/>
      <c r="AW43" s="268"/>
      <c r="AX43" s="268"/>
      <c r="AY43" s="268"/>
      <c r="AZ43" s="268"/>
      <c r="BA43" s="268"/>
      <c r="BB43" s="154"/>
      <c r="BC43" s="151"/>
      <c r="BD43" s="268"/>
      <c r="BE43" s="269"/>
      <c r="BF43" s="156"/>
      <c r="BG43" s="156"/>
      <c r="BH43" s="157"/>
      <c r="BI43" s="157"/>
      <c r="BJ43" s="158"/>
      <c r="BK43" s="158"/>
      <c r="BL43" s="158"/>
      <c r="BM43" s="158"/>
      <c r="BN43" s="158"/>
    </row>
    <row r="44" customFormat="false" ht="20.25" hidden="false" customHeight="true" outlineLevel="0" collapsed="false">
      <c r="A44" s="0"/>
      <c r="B44" s="108" t="n">
        <f aca="false">
B41+1</f>
        <v>
9</v>
      </c>
      <c r="C44" s="267"/>
      <c r="D44" s="267"/>
      <c r="E44" s="267"/>
      <c r="F44" s="267"/>
      <c r="G44" s="159"/>
      <c r="H44" s="159"/>
      <c r="I44" s="110"/>
      <c r="J44" s="111"/>
      <c r="K44" s="110"/>
      <c r="L44" s="111"/>
      <c r="M44" s="112"/>
      <c r="N44" s="112"/>
      <c r="O44" s="160"/>
      <c r="P44" s="160"/>
      <c r="Q44" s="160"/>
      <c r="R44" s="160"/>
      <c r="S44" s="146"/>
      <c r="T44" s="146"/>
      <c r="U44" s="146"/>
      <c r="V44" s="114" t="s">
        <v>
57</v>
      </c>
      <c r="W44" s="115"/>
      <c r="X44" s="115"/>
      <c r="Y44" s="116"/>
      <c r="Z44" s="117"/>
      <c r="AA44" s="118" t="str">
        <f aca="false">
IF(AA43="","",VLOOKUP(AA43,シフト記号表!$C$5:$W$46,21,0))</f>
        <v>
</v>
      </c>
      <c r="AB44" s="119" t="str">
        <f aca="false">
IF(AB43="","",VLOOKUP(AB43,シフト記号表!$C$5:$W$46,21,0))</f>
        <v>
</v>
      </c>
      <c r="AC44" s="119" t="str">
        <f aca="false">
IF(AC43="","",VLOOKUP(AC43,シフト記号表!$C$5:$W$46,21,0))</f>
        <v>
</v>
      </c>
      <c r="AD44" s="119" t="str">
        <f aca="false">
IF(AD43="","",VLOOKUP(AD43,シフト記号表!$C$5:$W$46,21,0))</f>
        <v>
</v>
      </c>
      <c r="AE44" s="119" t="str">
        <f aca="false">
IF(AE43="","",VLOOKUP(AE43,シフト記号表!$C$5:$W$46,21,0))</f>
        <v>
</v>
      </c>
      <c r="AF44" s="119" t="str">
        <f aca="false">
IF(AF43="","",VLOOKUP(AF43,シフト記号表!$C$5:$W$46,21,0))</f>
        <v>
</v>
      </c>
      <c r="AG44" s="120" t="str">
        <f aca="false">
IF(AG43="","",VLOOKUP(AG43,シフト記号表!$C$5:$W$46,21,0))</f>
        <v>
</v>
      </c>
      <c r="AH44" s="118" t="str">
        <f aca="false">
IF(AH43="","",VLOOKUP(AH43,シフト記号表!$C$5:$W$46,21,0))</f>
        <v>
</v>
      </c>
      <c r="AI44" s="119" t="str">
        <f aca="false">
IF(AI43="","",VLOOKUP(AI43,シフト記号表!$C$5:$W$46,21,0))</f>
        <v>
</v>
      </c>
      <c r="AJ44" s="119" t="str">
        <f aca="false">
IF(AJ43="","",VLOOKUP(AJ43,シフト記号表!$C$5:$W$46,21,0))</f>
        <v>
</v>
      </c>
      <c r="AK44" s="119" t="str">
        <f aca="false">
IF(AK43="","",VLOOKUP(AK43,シフト記号表!$C$5:$W$46,21,0))</f>
        <v>
</v>
      </c>
      <c r="AL44" s="119" t="str">
        <f aca="false">
IF(AL43="","",VLOOKUP(AL43,シフト記号表!$C$5:$W$46,21,0))</f>
        <v>
</v>
      </c>
      <c r="AM44" s="119" t="str">
        <f aca="false">
IF(AM43="","",VLOOKUP(AM43,シフト記号表!$C$5:$W$46,21,0))</f>
        <v>
</v>
      </c>
      <c r="AN44" s="120" t="str">
        <f aca="false">
IF(AN43="","",VLOOKUP(AN43,シフト記号表!$C$5:$W$46,21,0))</f>
        <v>
</v>
      </c>
      <c r="AO44" s="118" t="str">
        <f aca="false">
IF(AO43="","",VLOOKUP(AO43,シフト記号表!$C$5:$W$46,21,0))</f>
        <v>
</v>
      </c>
      <c r="AP44" s="119" t="str">
        <f aca="false">
IF(AP43="","",VLOOKUP(AP43,シフト記号表!$C$5:$W$46,21,0))</f>
        <v>
</v>
      </c>
      <c r="AQ44" s="119" t="str">
        <f aca="false">
IF(AQ43="","",VLOOKUP(AQ43,シフト記号表!$C$5:$W$46,21,0))</f>
        <v>
</v>
      </c>
      <c r="AR44" s="119" t="str">
        <f aca="false">
IF(AR43="","",VLOOKUP(AR43,シフト記号表!$C$5:$W$46,21,0))</f>
        <v>
</v>
      </c>
      <c r="AS44" s="119" t="str">
        <f aca="false">
IF(AS43="","",VLOOKUP(AS43,シフト記号表!$C$5:$W$46,21,0))</f>
        <v>
</v>
      </c>
      <c r="AT44" s="119" t="str">
        <f aca="false">
IF(AT43="","",VLOOKUP(AT43,シフト記号表!$C$5:$W$46,21,0))</f>
        <v>
</v>
      </c>
      <c r="AU44" s="120" t="str">
        <f aca="false">
IF(AU43="","",VLOOKUP(AU43,シフト記号表!$C$5:$W$46,21,0))</f>
        <v>
</v>
      </c>
      <c r="AV44" s="118" t="str">
        <f aca="false">
IF(AV43="","",VLOOKUP(AV43,シフト記号表!$C$5:$W$46,21,0))</f>
        <v>
</v>
      </c>
      <c r="AW44" s="119" t="str">
        <f aca="false">
IF(AW43="","",VLOOKUP(AW43,シフト記号表!$C$5:$W$46,21,0))</f>
        <v>
</v>
      </c>
      <c r="AX44" s="119" t="str">
        <f aca="false">
IF(AX43="","",VLOOKUP(AX43,シフト記号表!$C$5:$W$46,21,0))</f>
        <v>
</v>
      </c>
      <c r="AY44" s="119" t="str">
        <f aca="false">
IF(AY43="","",VLOOKUP(AY43,シフト記号表!$C$5:$W$46,21,0))</f>
        <v>
</v>
      </c>
      <c r="AZ44" s="119" t="str">
        <f aca="false">
IF(AZ43="","",VLOOKUP(AZ43,シフト記号表!$C$5:$W$46,21,0))</f>
        <v>
</v>
      </c>
      <c r="BA44" s="119" t="str">
        <f aca="false">
IF(BA43="","",VLOOKUP(BA43,シフト記号表!$C$5:$W$46,21,0))</f>
        <v>
</v>
      </c>
      <c r="BB44" s="120" t="str">
        <f aca="false">
IF(BB43="","",VLOOKUP(BB43,シフト記号表!$C$5:$W$46,21,0))</f>
        <v>
</v>
      </c>
      <c r="BC44" s="118" t="str">
        <f aca="false">
IF(BC43="","",VLOOKUP(BC43,シフト記号表!$C$5:$W$46,21,0))</f>
        <v>
</v>
      </c>
      <c r="BD44" s="119" t="str">
        <f aca="false">
IF(BD43="","",VLOOKUP(BD43,シフト記号表!$C$5:$W$46,21,0))</f>
        <v>
</v>
      </c>
      <c r="BE44" s="119" t="str">
        <f aca="false">
IF(BE43="","",VLOOKUP(BE43,シフト記号表!$C$5:$W$46,21,0))</f>
        <v>
</v>
      </c>
      <c r="BF44" s="122" t="n">
        <f aca="false">
IF($BI$3="計画",SUM(AA44:BB44),IF($BI$3="実績",SUM(AA44:BE44),""))</f>
        <v>
0</v>
      </c>
      <c r="BG44" s="122"/>
      <c r="BH44" s="123" t="n">
        <f aca="false">
IF($BI$3="計画",BF44/4,IF($BI$3="実績",(BF44/($BI$7/7)),""))</f>
        <v>
0</v>
      </c>
      <c r="BI44" s="123"/>
      <c r="BJ44" s="158"/>
      <c r="BK44" s="158"/>
      <c r="BL44" s="158"/>
      <c r="BM44" s="158"/>
      <c r="BN44" s="158"/>
    </row>
    <row r="45" customFormat="false" ht="20.25" hidden="false" customHeight="true" outlineLevel="0" collapsed="false">
      <c r="A45" s="0"/>
      <c r="B45" s="124"/>
      <c r="C45" s="267"/>
      <c r="D45" s="267"/>
      <c r="E45" s="267"/>
      <c r="F45" s="267"/>
      <c r="G45" s="125"/>
      <c r="H45" s="125"/>
      <c r="I45" s="126" t="n">
        <f aca="false">
G44</f>
        <v>
0</v>
      </c>
      <c r="J45" s="126"/>
      <c r="K45" s="126" t="n">
        <f aca="false">
M44</f>
        <v>
0</v>
      </c>
      <c r="L45" s="126"/>
      <c r="M45" s="127"/>
      <c r="N45" s="127"/>
      <c r="O45" s="128"/>
      <c r="P45" s="128"/>
      <c r="Q45" s="128"/>
      <c r="R45" s="128"/>
      <c r="S45" s="146"/>
      <c r="T45" s="146"/>
      <c r="U45" s="146"/>
      <c r="V45" s="129" t="s">
        <v>
58</v>
      </c>
      <c r="W45" s="130"/>
      <c r="X45" s="130"/>
      <c r="Y45" s="166"/>
      <c r="Z45" s="167"/>
      <c r="AA45" s="133" t="str">
        <f aca="false">
IF(AA43="","",VLOOKUP(AA43,シフト記号表!$C$5:$Y$46,23,0))</f>
        <v>
</v>
      </c>
      <c r="AB45" s="134" t="str">
        <f aca="false">
IF(AB43="","",VLOOKUP(AB43,シフト記号表!$C$5:$Y$46,23,0))</f>
        <v>
</v>
      </c>
      <c r="AC45" s="134" t="str">
        <f aca="false">
IF(AC43="","",VLOOKUP(AC43,シフト記号表!$C$5:$Y$46,23,0))</f>
        <v>
</v>
      </c>
      <c r="AD45" s="134" t="str">
        <f aca="false">
IF(AD43="","",VLOOKUP(AD43,シフト記号表!$C$5:$Y$46,23,0))</f>
        <v>
</v>
      </c>
      <c r="AE45" s="134" t="str">
        <f aca="false">
IF(AE43="","",VLOOKUP(AE43,シフト記号表!$C$5:$Y$46,23,0))</f>
        <v>
</v>
      </c>
      <c r="AF45" s="134" t="str">
        <f aca="false">
IF(AF43="","",VLOOKUP(AF43,シフト記号表!$C$5:$Y$46,23,0))</f>
        <v>
</v>
      </c>
      <c r="AG45" s="135" t="str">
        <f aca="false">
IF(AG43="","",VLOOKUP(AG43,シフト記号表!$C$5:$Y$46,23,0))</f>
        <v>
</v>
      </c>
      <c r="AH45" s="133" t="str">
        <f aca="false">
IF(AH43="","",VLOOKUP(AH43,シフト記号表!$C$5:$Y$46,23,0))</f>
        <v>
</v>
      </c>
      <c r="AI45" s="134" t="str">
        <f aca="false">
IF(AI43="","",VLOOKUP(AI43,シフト記号表!$C$5:$Y$46,23,0))</f>
        <v>
</v>
      </c>
      <c r="AJ45" s="134" t="str">
        <f aca="false">
IF(AJ43="","",VLOOKUP(AJ43,シフト記号表!$C$5:$Y$46,23,0))</f>
        <v>
</v>
      </c>
      <c r="AK45" s="134" t="str">
        <f aca="false">
IF(AK43="","",VLOOKUP(AK43,シフト記号表!$C$5:$Y$46,23,0))</f>
        <v>
</v>
      </c>
      <c r="AL45" s="134" t="str">
        <f aca="false">
IF(AL43="","",VLOOKUP(AL43,シフト記号表!$C$5:$Y$46,23,0))</f>
        <v>
</v>
      </c>
      <c r="AM45" s="134" t="str">
        <f aca="false">
IF(AM43="","",VLOOKUP(AM43,シフト記号表!$C$5:$Y$46,23,0))</f>
        <v>
</v>
      </c>
      <c r="AN45" s="135" t="str">
        <f aca="false">
IF(AN43="","",VLOOKUP(AN43,シフト記号表!$C$5:$Y$46,23,0))</f>
        <v>
</v>
      </c>
      <c r="AO45" s="133" t="str">
        <f aca="false">
IF(AO43="","",VLOOKUP(AO43,シフト記号表!$C$5:$Y$46,23,0))</f>
        <v>
</v>
      </c>
      <c r="AP45" s="134" t="str">
        <f aca="false">
IF(AP43="","",VLOOKUP(AP43,シフト記号表!$C$5:$Y$46,23,0))</f>
        <v>
</v>
      </c>
      <c r="AQ45" s="134" t="str">
        <f aca="false">
IF(AQ43="","",VLOOKUP(AQ43,シフト記号表!$C$5:$Y$46,23,0))</f>
        <v>
</v>
      </c>
      <c r="AR45" s="134" t="str">
        <f aca="false">
IF(AR43="","",VLOOKUP(AR43,シフト記号表!$C$5:$Y$46,23,0))</f>
        <v>
</v>
      </c>
      <c r="AS45" s="134" t="str">
        <f aca="false">
IF(AS43="","",VLOOKUP(AS43,シフト記号表!$C$5:$Y$46,23,0))</f>
        <v>
</v>
      </c>
      <c r="AT45" s="134" t="str">
        <f aca="false">
IF(AT43="","",VLOOKUP(AT43,シフト記号表!$C$5:$Y$46,23,0))</f>
        <v>
</v>
      </c>
      <c r="AU45" s="135" t="str">
        <f aca="false">
IF(AU43="","",VLOOKUP(AU43,シフト記号表!$C$5:$Y$46,23,0))</f>
        <v>
</v>
      </c>
      <c r="AV45" s="133" t="str">
        <f aca="false">
IF(AV43="","",VLOOKUP(AV43,シフト記号表!$C$5:$Y$46,23,0))</f>
        <v>
</v>
      </c>
      <c r="AW45" s="134" t="str">
        <f aca="false">
IF(AW43="","",VLOOKUP(AW43,シフト記号表!$C$5:$Y$46,23,0))</f>
        <v>
</v>
      </c>
      <c r="AX45" s="134" t="str">
        <f aca="false">
IF(AX43="","",VLOOKUP(AX43,シフト記号表!$C$5:$Y$46,23,0))</f>
        <v>
</v>
      </c>
      <c r="AY45" s="134" t="str">
        <f aca="false">
IF(AY43="","",VLOOKUP(AY43,シフト記号表!$C$5:$Y$46,23,0))</f>
        <v>
</v>
      </c>
      <c r="AZ45" s="134" t="str">
        <f aca="false">
IF(AZ43="","",VLOOKUP(AZ43,シフト記号表!$C$5:$Y$46,23,0))</f>
        <v>
</v>
      </c>
      <c r="BA45" s="134" t="str">
        <f aca="false">
IF(BA43="","",VLOOKUP(BA43,シフト記号表!$C$5:$Y$46,23,0))</f>
        <v>
</v>
      </c>
      <c r="BB45" s="135" t="str">
        <f aca="false">
IF(BB43="","",VLOOKUP(BB43,シフト記号表!$C$5:$Y$46,23,0))</f>
        <v>
</v>
      </c>
      <c r="BC45" s="133" t="str">
        <f aca="false">
IF(BC43="","",VLOOKUP(BC43,シフト記号表!$C$5:$Y$46,23,0))</f>
        <v>
</v>
      </c>
      <c r="BD45" s="134" t="str">
        <f aca="false">
IF(BD43="","",VLOOKUP(BD43,シフト記号表!$C$5:$Y$46,23,0))</f>
        <v>
</v>
      </c>
      <c r="BE45" s="134" t="str">
        <f aca="false">
IF(BE43="","",VLOOKUP(BE43,シフト記号表!$C$5:$Y$46,23,0))</f>
        <v>
</v>
      </c>
      <c r="BF45" s="137" t="n">
        <f aca="false">
IF($BI$3="計画",SUM(AA45:BB45),IF($BI$3="実績",SUM(AA45:BE45),""))</f>
        <v>
0</v>
      </c>
      <c r="BG45" s="137"/>
      <c r="BH45" s="138" t="n">
        <f aca="false">
IF($BI$3="計画",BF45/4,IF($BI$3="実績",(BF45/($BI$7/7)),""))</f>
        <v>
0</v>
      </c>
      <c r="BI45" s="138"/>
      <c r="BJ45" s="158"/>
      <c r="BK45" s="158"/>
      <c r="BL45" s="158"/>
      <c r="BM45" s="158"/>
      <c r="BN45" s="158"/>
    </row>
    <row r="46" customFormat="false" ht="20.25" hidden="false" customHeight="true" outlineLevel="0" collapsed="false">
      <c r="A46" s="0"/>
      <c r="B46" s="139"/>
      <c r="C46" s="267"/>
      <c r="D46" s="267"/>
      <c r="E46" s="267"/>
      <c r="F46" s="267"/>
      <c r="G46" s="159"/>
      <c r="H46" s="159"/>
      <c r="I46" s="110"/>
      <c r="J46" s="111"/>
      <c r="K46" s="110"/>
      <c r="L46" s="111"/>
      <c r="M46" s="144"/>
      <c r="N46" s="144"/>
      <c r="O46" s="160"/>
      <c r="P46" s="160"/>
      <c r="Q46" s="160"/>
      <c r="R46" s="160"/>
      <c r="S46" s="146"/>
      <c r="T46" s="146"/>
      <c r="U46" s="146"/>
      <c r="V46" s="147" t="s">
        <v>
51</v>
      </c>
      <c r="W46" s="161"/>
      <c r="X46" s="161"/>
      <c r="Y46" s="162"/>
      <c r="Z46" s="168"/>
      <c r="AA46" s="151"/>
      <c r="AB46" s="268"/>
      <c r="AC46" s="268"/>
      <c r="AD46" s="268"/>
      <c r="AE46" s="268"/>
      <c r="AF46" s="268"/>
      <c r="AG46" s="154"/>
      <c r="AH46" s="151"/>
      <c r="AI46" s="268"/>
      <c r="AJ46" s="268"/>
      <c r="AK46" s="268"/>
      <c r="AL46" s="268"/>
      <c r="AM46" s="268"/>
      <c r="AN46" s="154"/>
      <c r="AO46" s="151"/>
      <c r="AP46" s="268"/>
      <c r="AQ46" s="268"/>
      <c r="AR46" s="268"/>
      <c r="AS46" s="268"/>
      <c r="AT46" s="268"/>
      <c r="AU46" s="154"/>
      <c r="AV46" s="151"/>
      <c r="AW46" s="268"/>
      <c r="AX46" s="268"/>
      <c r="AY46" s="268"/>
      <c r="AZ46" s="268"/>
      <c r="BA46" s="268"/>
      <c r="BB46" s="154"/>
      <c r="BC46" s="151"/>
      <c r="BD46" s="268"/>
      <c r="BE46" s="269"/>
      <c r="BF46" s="156"/>
      <c r="BG46" s="156"/>
      <c r="BH46" s="157"/>
      <c r="BI46" s="157"/>
      <c r="BJ46" s="158"/>
      <c r="BK46" s="158"/>
      <c r="BL46" s="158"/>
      <c r="BM46" s="158"/>
      <c r="BN46" s="158"/>
    </row>
    <row r="47" customFormat="false" ht="20.25" hidden="false" customHeight="true" outlineLevel="0" collapsed="false">
      <c r="A47" s="0"/>
      <c r="B47" s="108" t="n">
        <f aca="false">
B44+1</f>
        <v>
10</v>
      </c>
      <c r="C47" s="267"/>
      <c r="D47" s="267"/>
      <c r="E47" s="267"/>
      <c r="F47" s="267"/>
      <c r="G47" s="159"/>
      <c r="H47" s="159"/>
      <c r="I47" s="110"/>
      <c r="J47" s="111"/>
      <c r="K47" s="110"/>
      <c r="L47" s="111"/>
      <c r="M47" s="112"/>
      <c r="N47" s="112"/>
      <c r="O47" s="160"/>
      <c r="P47" s="160"/>
      <c r="Q47" s="160"/>
      <c r="R47" s="160"/>
      <c r="S47" s="146"/>
      <c r="T47" s="146"/>
      <c r="U47" s="146"/>
      <c r="V47" s="114" t="s">
        <v>
57</v>
      </c>
      <c r="W47" s="115"/>
      <c r="X47" s="115"/>
      <c r="Y47" s="116"/>
      <c r="Z47" s="117"/>
      <c r="AA47" s="118" t="str">
        <f aca="false">
IF(AA46="","",VLOOKUP(AA46,シフト記号表!$C$5:$W$46,21,0))</f>
        <v>
</v>
      </c>
      <c r="AB47" s="119" t="str">
        <f aca="false">
IF(AB46="","",VLOOKUP(AB46,シフト記号表!$C$5:$W$46,21,0))</f>
        <v>
</v>
      </c>
      <c r="AC47" s="119" t="str">
        <f aca="false">
IF(AC46="","",VLOOKUP(AC46,シフト記号表!$C$5:$W$46,21,0))</f>
        <v>
</v>
      </c>
      <c r="AD47" s="119" t="str">
        <f aca="false">
IF(AD46="","",VLOOKUP(AD46,シフト記号表!$C$5:$W$46,21,0))</f>
        <v>
</v>
      </c>
      <c r="AE47" s="119" t="str">
        <f aca="false">
IF(AE46="","",VLOOKUP(AE46,シフト記号表!$C$5:$W$46,21,0))</f>
        <v>
</v>
      </c>
      <c r="AF47" s="119" t="str">
        <f aca="false">
IF(AF46="","",VLOOKUP(AF46,シフト記号表!$C$5:$W$46,21,0))</f>
        <v>
</v>
      </c>
      <c r="AG47" s="120" t="str">
        <f aca="false">
IF(AG46="","",VLOOKUP(AG46,シフト記号表!$C$5:$W$46,21,0))</f>
        <v>
</v>
      </c>
      <c r="AH47" s="118" t="str">
        <f aca="false">
IF(AH46="","",VLOOKUP(AH46,シフト記号表!$C$5:$W$46,21,0))</f>
        <v>
</v>
      </c>
      <c r="AI47" s="119" t="str">
        <f aca="false">
IF(AI46="","",VLOOKUP(AI46,シフト記号表!$C$5:$W$46,21,0))</f>
        <v>
</v>
      </c>
      <c r="AJ47" s="119" t="str">
        <f aca="false">
IF(AJ46="","",VLOOKUP(AJ46,シフト記号表!$C$5:$W$46,21,0))</f>
        <v>
</v>
      </c>
      <c r="AK47" s="119" t="str">
        <f aca="false">
IF(AK46="","",VLOOKUP(AK46,シフト記号表!$C$5:$W$46,21,0))</f>
        <v>
</v>
      </c>
      <c r="AL47" s="119" t="str">
        <f aca="false">
IF(AL46="","",VLOOKUP(AL46,シフト記号表!$C$5:$W$46,21,0))</f>
        <v>
</v>
      </c>
      <c r="AM47" s="119" t="str">
        <f aca="false">
IF(AM46="","",VLOOKUP(AM46,シフト記号表!$C$5:$W$46,21,0))</f>
        <v>
</v>
      </c>
      <c r="AN47" s="120" t="str">
        <f aca="false">
IF(AN46="","",VLOOKUP(AN46,シフト記号表!$C$5:$W$46,21,0))</f>
        <v>
</v>
      </c>
      <c r="AO47" s="118" t="str">
        <f aca="false">
IF(AO46="","",VLOOKUP(AO46,シフト記号表!$C$5:$W$46,21,0))</f>
        <v>
</v>
      </c>
      <c r="AP47" s="119" t="str">
        <f aca="false">
IF(AP46="","",VLOOKUP(AP46,シフト記号表!$C$5:$W$46,21,0))</f>
        <v>
</v>
      </c>
      <c r="AQ47" s="119" t="str">
        <f aca="false">
IF(AQ46="","",VLOOKUP(AQ46,シフト記号表!$C$5:$W$46,21,0))</f>
        <v>
</v>
      </c>
      <c r="AR47" s="119" t="str">
        <f aca="false">
IF(AR46="","",VLOOKUP(AR46,シフト記号表!$C$5:$W$46,21,0))</f>
        <v>
</v>
      </c>
      <c r="AS47" s="119" t="str">
        <f aca="false">
IF(AS46="","",VLOOKUP(AS46,シフト記号表!$C$5:$W$46,21,0))</f>
        <v>
</v>
      </c>
      <c r="AT47" s="119" t="str">
        <f aca="false">
IF(AT46="","",VLOOKUP(AT46,シフト記号表!$C$5:$W$46,21,0))</f>
        <v>
</v>
      </c>
      <c r="AU47" s="120" t="str">
        <f aca="false">
IF(AU46="","",VLOOKUP(AU46,シフト記号表!$C$5:$W$46,21,0))</f>
        <v>
</v>
      </c>
      <c r="AV47" s="118" t="str">
        <f aca="false">
IF(AV46="","",VLOOKUP(AV46,シフト記号表!$C$5:$W$46,21,0))</f>
        <v>
</v>
      </c>
      <c r="AW47" s="119" t="str">
        <f aca="false">
IF(AW46="","",VLOOKUP(AW46,シフト記号表!$C$5:$W$46,21,0))</f>
        <v>
</v>
      </c>
      <c r="AX47" s="119" t="str">
        <f aca="false">
IF(AX46="","",VLOOKUP(AX46,シフト記号表!$C$5:$W$46,21,0))</f>
        <v>
</v>
      </c>
      <c r="AY47" s="119" t="str">
        <f aca="false">
IF(AY46="","",VLOOKUP(AY46,シフト記号表!$C$5:$W$46,21,0))</f>
        <v>
</v>
      </c>
      <c r="AZ47" s="119" t="str">
        <f aca="false">
IF(AZ46="","",VLOOKUP(AZ46,シフト記号表!$C$5:$W$46,21,0))</f>
        <v>
</v>
      </c>
      <c r="BA47" s="119" t="str">
        <f aca="false">
IF(BA46="","",VLOOKUP(BA46,シフト記号表!$C$5:$W$46,21,0))</f>
        <v>
</v>
      </c>
      <c r="BB47" s="120" t="str">
        <f aca="false">
IF(BB46="","",VLOOKUP(BB46,シフト記号表!$C$5:$W$46,21,0))</f>
        <v>
</v>
      </c>
      <c r="BC47" s="118" t="str">
        <f aca="false">
IF(BC46="","",VLOOKUP(BC46,シフト記号表!$C$5:$W$46,21,0))</f>
        <v>
</v>
      </c>
      <c r="BD47" s="119" t="str">
        <f aca="false">
IF(BD46="","",VLOOKUP(BD46,シフト記号表!$C$5:$W$46,21,0))</f>
        <v>
</v>
      </c>
      <c r="BE47" s="119" t="str">
        <f aca="false">
IF(BE46="","",VLOOKUP(BE46,シフト記号表!$C$5:$W$46,21,0))</f>
        <v>
</v>
      </c>
      <c r="BF47" s="122" t="n">
        <f aca="false">
IF($BI$3="計画",SUM(AA47:BB47),IF($BI$3="実績",SUM(AA47:BE47),""))</f>
        <v>
0</v>
      </c>
      <c r="BG47" s="122"/>
      <c r="BH47" s="123" t="n">
        <f aca="false">
IF($BI$3="計画",BF47/4,IF($BI$3="実績",(BF47/($BI$7/7)),""))</f>
        <v>
0</v>
      </c>
      <c r="BI47" s="123"/>
      <c r="BJ47" s="158"/>
      <c r="BK47" s="158"/>
      <c r="BL47" s="158"/>
      <c r="BM47" s="158"/>
      <c r="BN47" s="158"/>
    </row>
    <row r="48" customFormat="false" ht="20.25" hidden="false" customHeight="true" outlineLevel="0" collapsed="false">
      <c r="A48" s="0"/>
      <c r="B48" s="124"/>
      <c r="C48" s="267"/>
      <c r="D48" s="267"/>
      <c r="E48" s="267"/>
      <c r="F48" s="267"/>
      <c r="G48" s="125"/>
      <c r="H48" s="125"/>
      <c r="I48" s="126" t="n">
        <f aca="false">
G47</f>
        <v>
0</v>
      </c>
      <c r="J48" s="126"/>
      <c r="K48" s="126" t="n">
        <f aca="false">
M47</f>
        <v>
0</v>
      </c>
      <c r="L48" s="126"/>
      <c r="M48" s="127"/>
      <c r="N48" s="127"/>
      <c r="O48" s="128"/>
      <c r="P48" s="128"/>
      <c r="Q48" s="128"/>
      <c r="R48" s="128"/>
      <c r="S48" s="146"/>
      <c r="T48" s="146"/>
      <c r="U48" s="146"/>
      <c r="V48" s="129" t="s">
        <v>
58</v>
      </c>
      <c r="W48" s="172"/>
      <c r="X48" s="172"/>
      <c r="Y48" s="173"/>
      <c r="Z48" s="174"/>
      <c r="AA48" s="133" t="str">
        <f aca="false">
IF(AA46="","",VLOOKUP(AA46,シフト記号表!$C$5:$Y$46,23,0))</f>
        <v>
</v>
      </c>
      <c r="AB48" s="134" t="str">
        <f aca="false">
IF(AB46="","",VLOOKUP(AB46,シフト記号表!$C$5:$Y$46,23,0))</f>
        <v>
</v>
      </c>
      <c r="AC48" s="134" t="str">
        <f aca="false">
IF(AC46="","",VLOOKUP(AC46,シフト記号表!$C$5:$Y$46,23,0))</f>
        <v>
</v>
      </c>
      <c r="AD48" s="134" t="str">
        <f aca="false">
IF(AD46="","",VLOOKUP(AD46,シフト記号表!$C$5:$Y$46,23,0))</f>
        <v>
</v>
      </c>
      <c r="AE48" s="134" t="str">
        <f aca="false">
IF(AE46="","",VLOOKUP(AE46,シフト記号表!$C$5:$Y$46,23,0))</f>
        <v>
</v>
      </c>
      <c r="AF48" s="134" t="str">
        <f aca="false">
IF(AF46="","",VLOOKUP(AF46,シフト記号表!$C$5:$Y$46,23,0))</f>
        <v>
</v>
      </c>
      <c r="AG48" s="135" t="str">
        <f aca="false">
IF(AG46="","",VLOOKUP(AG46,シフト記号表!$C$5:$Y$46,23,0))</f>
        <v>
</v>
      </c>
      <c r="AH48" s="133" t="str">
        <f aca="false">
IF(AH46="","",VLOOKUP(AH46,シフト記号表!$C$5:$Y$46,23,0))</f>
        <v>
</v>
      </c>
      <c r="AI48" s="134" t="str">
        <f aca="false">
IF(AI46="","",VLOOKUP(AI46,シフト記号表!$C$5:$Y$46,23,0))</f>
        <v>
</v>
      </c>
      <c r="AJ48" s="134" t="str">
        <f aca="false">
IF(AJ46="","",VLOOKUP(AJ46,シフト記号表!$C$5:$Y$46,23,0))</f>
        <v>
</v>
      </c>
      <c r="AK48" s="134" t="str">
        <f aca="false">
IF(AK46="","",VLOOKUP(AK46,シフト記号表!$C$5:$Y$46,23,0))</f>
        <v>
</v>
      </c>
      <c r="AL48" s="134" t="str">
        <f aca="false">
IF(AL46="","",VLOOKUP(AL46,シフト記号表!$C$5:$Y$46,23,0))</f>
        <v>
</v>
      </c>
      <c r="AM48" s="134" t="str">
        <f aca="false">
IF(AM46="","",VLOOKUP(AM46,シフト記号表!$C$5:$Y$46,23,0))</f>
        <v>
</v>
      </c>
      <c r="AN48" s="135" t="str">
        <f aca="false">
IF(AN46="","",VLOOKUP(AN46,シフト記号表!$C$5:$Y$46,23,0))</f>
        <v>
</v>
      </c>
      <c r="AO48" s="133" t="str">
        <f aca="false">
IF(AO46="","",VLOOKUP(AO46,シフト記号表!$C$5:$Y$46,23,0))</f>
        <v>
</v>
      </c>
      <c r="AP48" s="134" t="str">
        <f aca="false">
IF(AP46="","",VLOOKUP(AP46,シフト記号表!$C$5:$Y$46,23,0))</f>
        <v>
</v>
      </c>
      <c r="AQ48" s="134" t="str">
        <f aca="false">
IF(AQ46="","",VLOOKUP(AQ46,シフト記号表!$C$5:$Y$46,23,0))</f>
        <v>
</v>
      </c>
      <c r="AR48" s="134" t="str">
        <f aca="false">
IF(AR46="","",VLOOKUP(AR46,シフト記号表!$C$5:$Y$46,23,0))</f>
        <v>
</v>
      </c>
      <c r="AS48" s="134" t="str">
        <f aca="false">
IF(AS46="","",VLOOKUP(AS46,シフト記号表!$C$5:$Y$46,23,0))</f>
        <v>
</v>
      </c>
      <c r="AT48" s="134" t="str">
        <f aca="false">
IF(AT46="","",VLOOKUP(AT46,シフト記号表!$C$5:$Y$46,23,0))</f>
        <v>
</v>
      </c>
      <c r="AU48" s="135" t="str">
        <f aca="false">
IF(AU46="","",VLOOKUP(AU46,シフト記号表!$C$5:$Y$46,23,0))</f>
        <v>
</v>
      </c>
      <c r="AV48" s="133" t="str">
        <f aca="false">
IF(AV46="","",VLOOKUP(AV46,シフト記号表!$C$5:$Y$46,23,0))</f>
        <v>
</v>
      </c>
      <c r="AW48" s="134" t="str">
        <f aca="false">
IF(AW46="","",VLOOKUP(AW46,シフト記号表!$C$5:$Y$46,23,0))</f>
        <v>
</v>
      </c>
      <c r="AX48" s="134" t="str">
        <f aca="false">
IF(AX46="","",VLOOKUP(AX46,シフト記号表!$C$5:$Y$46,23,0))</f>
        <v>
</v>
      </c>
      <c r="AY48" s="134" t="str">
        <f aca="false">
IF(AY46="","",VLOOKUP(AY46,シフト記号表!$C$5:$Y$46,23,0))</f>
        <v>
</v>
      </c>
      <c r="AZ48" s="134" t="str">
        <f aca="false">
IF(AZ46="","",VLOOKUP(AZ46,シフト記号表!$C$5:$Y$46,23,0))</f>
        <v>
</v>
      </c>
      <c r="BA48" s="134" t="str">
        <f aca="false">
IF(BA46="","",VLOOKUP(BA46,シフト記号表!$C$5:$Y$46,23,0))</f>
        <v>
</v>
      </c>
      <c r="BB48" s="135" t="str">
        <f aca="false">
IF(BB46="","",VLOOKUP(BB46,シフト記号表!$C$5:$Y$46,23,0))</f>
        <v>
</v>
      </c>
      <c r="BC48" s="133" t="str">
        <f aca="false">
IF(BC46="","",VLOOKUP(BC46,シフト記号表!$C$5:$Y$46,23,0))</f>
        <v>
</v>
      </c>
      <c r="BD48" s="134" t="str">
        <f aca="false">
IF(BD46="","",VLOOKUP(BD46,シフト記号表!$C$5:$Y$46,23,0))</f>
        <v>
</v>
      </c>
      <c r="BE48" s="134" t="str">
        <f aca="false">
IF(BE46="","",VLOOKUP(BE46,シフト記号表!$C$5:$Y$46,23,0))</f>
        <v>
</v>
      </c>
      <c r="BF48" s="137" t="n">
        <f aca="false">
IF($BI$3="計画",SUM(AA48:BB48),IF($BI$3="実績",SUM(AA48:BE48),""))</f>
        <v>
0</v>
      </c>
      <c r="BG48" s="137"/>
      <c r="BH48" s="138" t="n">
        <f aca="false">
IF($BI$3="計画",BF48/4,IF($BI$3="実績",(BF48/($BI$7/7)),""))</f>
        <v>
0</v>
      </c>
      <c r="BI48" s="138"/>
      <c r="BJ48" s="158"/>
      <c r="BK48" s="158"/>
      <c r="BL48" s="158"/>
      <c r="BM48" s="158"/>
      <c r="BN48" s="158"/>
    </row>
    <row r="49" customFormat="false" ht="20.25" hidden="false" customHeight="true" outlineLevel="0" collapsed="false">
      <c r="A49" s="0"/>
      <c r="B49" s="139"/>
      <c r="C49" s="267"/>
      <c r="D49" s="267"/>
      <c r="E49" s="267"/>
      <c r="F49" s="267"/>
      <c r="G49" s="159"/>
      <c r="H49" s="159"/>
      <c r="I49" s="110"/>
      <c r="J49" s="111"/>
      <c r="K49" s="110"/>
      <c r="L49" s="111"/>
      <c r="M49" s="144"/>
      <c r="N49" s="144"/>
      <c r="O49" s="160"/>
      <c r="P49" s="160"/>
      <c r="Q49" s="160"/>
      <c r="R49" s="160"/>
      <c r="S49" s="146"/>
      <c r="T49" s="146"/>
      <c r="U49" s="146"/>
      <c r="V49" s="147" t="s">
        <v>
51</v>
      </c>
      <c r="W49" s="161"/>
      <c r="X49" s="161"/>
      <c r="Y49" s="162"/>
      <c r="Z49" s="168"/>
      <c r="AA49" s="151"/>
      <c r="AB49" s="268"/>
      <c r="AC49" s="268"/>
      <c r="AD49" s="268"/>
      <c r="AE49" s="268"/>
      <c r="AF49" s="268"/>
      <c r="AG49" s="154"/>
      <c r="AH49" s="151"/>
      <c r="AI49" s="268"/>
      <c r="AJ49" s="268"/>
      <c r="AK49" s="268"/>
      <c r="AL49" s="268"/>
      <c r="AM49" s="268"/>
      <c r="AN49" s="154"/>
      <c r="AO49" s="151"/>
      <c r="AP49" s="268"/>
      <c r="AQ49" s="268"/>
      <c r="AR49" s="268"/>
      <c r="AS49" s="268"/>
      <c r="AT49" s="268"/>
      <c r="AU49" s="154"/>
      <c r="AV49" s="151"/>
      <c r="AW49" s="268"/>
      <c r="AX49" s="268"/>
      <c r="AY49" s="268"/>
      <c r="AZ49" s="268"/>
      <c r="BA49" s="268"/>
      <c r="BB49" s="154"/>
      <c r="BC49" s="151"/>
      <c r="BD49" s="268"/>
      <c r="BE49" s="269"/>
      <c r="BF49" s="156"/>
      <c r="BG49" s="156"/>
      <c r="BH49" s="157"/>
      <c r="BI49" s="157"/>
      <c r="BJ49" s="158"/>
      <c r="BK49" s="158"/>
      <c r="BL49" s="158"/>
      <c r="BM49" s="158"/>
      <c r="BN49" s="158"/>
    </row>
    <row r="50" customFormat="false" ht="20.25" hidden="false" customHeight="true" outlineLevel="0" collapsed="false">
      <c r="A50" s="0"/>
      <c r="B50" s="108" t="n">
        <f aca="false">
B47+1</f>
        <v>
11</v>
      </c>
      <c r="C50" s="267"/>
      <c r="D50" s="267"/>
      <c r="E50" s="267"/>
      <c r="F50" s="267"/>
      <c r="G50" s="159"/>
      <c r="H50" s="159"/>
      <c r="I50" s="110"/>
      <c r="J50" s="111"/>
      <c r="K50" s="110"/>
      <c r="L50" s="111"/>
      <c r="M50" s="112"/>
      <c r="N50" s="112"/>
      <c r="O50" s="160"/>
      <c r="P50" s="160"/>
      <c r="Q50" s="160"/>
      <c r="R50" s="160"/>
      <c r="S50" s="146"/>
      <c r="T50" s="146"/>
      <c r="U50" s="146"/>
      <c r="V50" s="114" t="s">
        <v>
57</v>
      </c>
      <c r="W50" s="115"/>
      <c r="X50" s="115"/>
      <c r="Y50" s="116"/>
      <c r="Z50" s="117"/>
      <c r="AA50" s="118" t="str">
        <f aca="false">
IF(AA49="","",VLOOKUP(AA49,シフト記号表!$C$5:$W$46,21,0))</f>
        <v>
</v>
      </c>
      <c r="AB50" s="119" t="str">
        <f aca="false">
IF(AB49="","",VLOOKUP(AB49,シフト記号表!$C$5:$W$46,21,0))</f>
        <v>
</v>
      </c>
      <c r="AC50" s="119" t="str">
        <f aca="false">
IF(AC49="","",VLOOKUP(AC49,シフト記号表!$C$5:$W$46,21,0))</f>
        <v>
</v>
      </c>
      <c r="AD50" s="119" t="str">
        <f aca="false">
IF(AD49="","",VLOOKUP(AD49,シフト記号表!$C$5:$W$46,21,0))</f>
        <v>
</v>
      </c>
      <c r="AE50" s="119" t="str">
        <f aca="false">
IF(AE49="","",VLOOKUP(AE49,シフト記号表!$C$5:$W$46,21,0))</f>
        <v>
</v>
      </c>
      <c r="AF50" s="119" t="str">
        <f aca="false">
IF(AF49="","",VLOOKUP(AF49,シフト記号表!$C$5:$W$46,21,0))</f>
        <v>
</v>
      </c>
      <c r="AG50" s="120" t="str">
        <f aca="false">
IF(AG49="","",VLOOKUP(AG49,シフト記号表!$C$5:$W$46,21,0))</f>
        <v>
</v>
      </c>
      <c r="AH50" s="118" t="str">
        <f aca="false">
IF(AH49="","",VLOOKUP(AH49,シフト記号表!$C$5:$W$46,21,0))</f>
        <v>
</v>
      </c>
      <c r="AI50" s="119" t="str">
        <f aca="false">
IF(AI49="","",VLOOKUP(AI49,シフト記号表!$C$5:$W$46,21,0))</f>
        <v>
</v>
      </c>
      <c r="AJ50" s="119" t="str">
        <f aca="false">
IF(AJ49="","",VLOOKUP(AJ49,シフト記号表!$C$5:$W$46,21,0))</f>
        <v>
</v>
      </c>
      <c r="AK50" s="119" t="str">
        <f aca="false">
IF(AK49="","",VLOOKUP(AK49,シフト記号表!$C$5:$W$46,21,0))</f>
        <v>
</v>
      </c>
      <c r="AL50" s="119" t="str">
        <f aca="false">
IF(AL49="","",VLOOKUP(AL49,シフト記号表!$C$5:$W$46,21,0))</f>
        <v>
</v>
      </c>
      <c r="AM50" s="119" t="str">
        <f aca="false">
IF(AM49="","",VLOOKUP(AM49,シフト記号表!$C$5:$W$46,21,0))</f>
        <v>
</v>
      </c>
      <c r="AN50" s="120" t="str">
        <f aca="false">
IF(AN49="","",VLOOKUP(AN49,シフト記号表!$C$5:$W$46,21,0))</f>
        <v>
</v>
      </c>
      <c r="AO50" s="118" t="str">
        <f aca="false">
IF(AO49="","",VLOOKUP(AO49,シフト記号表!$C$5:$W$46,21,0))</f>
        <v>
</v>
      </c>
      <c r="AP50" s="119" t="str">
        <f aca="false">
IF(AP49="","",VLOOKUP(AP49,シフト記号表!$C$5:$W$46,21,0))</f>
        <v>
</v>
      </c>
      <c r="AQ50" s="119" t="str">
        <f aca="false">
IF(AQ49="","",VLOOKUP(AQ49,シフト記号表!$C$5:$W$46,21,0))</f>
        <v>
</v>
      </c>
      <c r="AR50" s="119" t="str">
        <f aca="false">
IF(AR49="","",VLOOKUP(AR49,シフト記号表!$C$5:$W$46,21,0))</f>
        <v>
</v>
      </c>
      <c r="AS50" s="119" t="str">
        <f aca="false">
IF(AS49="","",VLOOKUP(AS49,シフト記号表!$C$5:$W$46,21,0))</f>
        <v>
</v>
      </c>
      <c r="AT50" s="119" t="str">
        <f aca="false">
IF(AT49="","",VLOOKUP(AT49,シフト記号表!$C$5:$W$46,21,0))</f>
        <v>
</v>
      </c>
      <c r="AU50" s="120" t="str">
        <f aca="false">
IF(AU49="","",VLOOKUP(AU49,シフト記号表!$C$5:$W$46,21,0))</f>
        <v>
</v>
      </c>
      <c r="AV50" s="118" t="str">
        <f aca="false">
IF(AV49="","",VLOOKUP(AV49,シフト記号表!$C$5:$W$46,21,0))</f>
        <v>
</v>
      </c>
      <c r="AW50" s="119" t="str">
        <f aca="false">
IF(AW49="","",VLOOKUP(AW49,シフト記号表!$C$5:$W$46,21,0))</f>
        <v>
</v>
      </c>
      <c r="AX50" s="119" t="str">
        <f aca="false">
IF(AX49="","",VLOOKUP(AX49,シフト記号表!$C$5:$W$46,21,0))</f>
        <v>
</v>
      </c>
      <c r="AY50" s="119" t="str">
        <f aca="false">
IF(AY49="","",VLOOKUP(AY49,シフト記号表!$C$5:$W$46,21,0))</f>
        <v>
</v>
      </c>
      <c r="AZ50" s="119" t="str">
        <f aca="false">
IF(AZ49="","",VLOOKUP(AZ49,シフト記号表!$C$5:$W$46,21,0))</f>
        <v>
</v>
      </c>
      <c r="BA50" s="119" t="str">
        <f aca="false">
IF(BA49="","",VLOOKUP(BA49,シフト記号表!$C$5:$W$46,21,0))</f>
        <v>
</v>
      </c>
      <c r="BB50" s="120" t="str">
        <f aca="false">
IF(BB49="","",VLOOKUP(BB49,シフト記号表!$C$5:$W$46,21,0))</f>
        <v>
</v>
      </c>
      <c r="BC50" s="118" t="str">
        <f aca="false">
IF(BC49="","",VLOOKUP(BC49,シフト記号表!$C$5:$W$46,21,0))</f>
        <v>
</v>
      </c>
      <c r="BD50" s="119" t="str">
        <f aca="false">
IF(BD49="","",VLOOKUP(BD49,シフト記号表!$C$5:$W$46,21,0))</f>
        <v>
</v>
      </c>
      <c r="BE50" s="119" t="str">
        <f aca="false">
IF(BE49="","",VLOOKUP(BE49,シフト記号表!$C$5:$W$46,21,0))</f>
        <v>
</v>
      </c>
      <c r="BF50" s="122" t="n">
        <f aca="false">
IF($BI$3="計画",SUM(AA50:BB50),IF($BI$3="実績",SUM(AA50:BE50),""))</f>
        <v>
0</v>
      </c>
      <c r="BG50" s="122"/>
      <c r="BH50" s="123" t="n">
        <f aca="false">
IF($BI$3="計画",BF50/4,IF($BI$3="実績",(BF50/($BI$7/7)),""))</f>
        <v>
0</v>
      </c>
      <c r="BI50" s="123"/>
      <c r="BJ50" s="158"/>
      <c r="BK50" s="158"/>
      <c r="BL50" s="158"/>
      <c r="BM50" s="158"/>
      <c r="BN50" s="158"/>
    </row>
    <row r="51" customFormat="false" ht="20.25" hidden="false" customHeight="true" outlineLevel="0" collapsed="false">
      <c r="A51" s="0"/>
      <c r="B51" s="124"/>
      <c r="C51" s="267"/>
      <c r="D51" s="267"/>
      <c r="E51" s="267"/>
      <c r="F51" s="267"/>
      <c r="G51" s="125"/>
      <c r="H51" s="125"/>
      <c r="I51" s="126" t="n">
        <f aca="false">
G50</f>
        <v>
0</v>
      </c>
      <c r="J51" s="126"/>
      <c r="K51" s="126" t="n">
        <f aca="false">
M50</f>
        <v>
0</v>
      </c>
      <c r="L51" s="126"/>
      <c r="M51" s="127"/>
      <c r="N51" s="127"/>
      <c r="O51" s="128"/>
      <c r="P51" s="128"/>
      <c r="Q51" s="128"/>
      <c r="R51" s="128"/>
      <c r="S51" s="146"/>
      <c r="T51" s="146"/>
      <c r="U51" s="146"/>
      <c r="V51" s="129" t="s">
        <v>
58</v>
      </c>
      <c r="W51" s="172"/>
      <c r="X51" s="172"/>
      <c r="Y51" s="173"/>
      <c r="Z51" s="174"/>
      <c r="AA51" s="133" t="str">
        <f aca="false">
IF(AA49="","",VLOOKUP(AA49,シフト記号表!$C$5:$Y$46,23,0))</f>
        <v>
</v>
      </c>
      <c r="AB51" s="134" t="str">
        <f aca="false">
IF(AB49="","",VLOOKUP(AB49,シフト記号表!$C$5:$Y$46,23,0))</f>
        <v>
</v>
      </c>
      <c r="AC51" s="134" t="str">
        <f aca="false">
IF(AC49="","",VLOOKUP(AC49,シフト記号表!$C$5:$Y$46,23,0))</f>
        <v>
</v>
      </c>
      <c r="AD51" s="134" t="str">
        <f aca="false">
IF(AD49="","",VLOOKUP(AD49,シフト記号表!$C$5:$Y$46,23,0))</f>
        <v>
</v>
      </c>
      <c r="AE51" s="134" t="str">
        <f aca="false">
IF(AE49="","",VLOOKUP(AE49,シフト記号表!$C$5:$Y$46,23,0))</f>
        <v>
</v>
      </c>
      <c r="AF51" s="134" t="str">
        <f aca="false">
IF(AF49="","",VLOOKUP(AF49,シフト記号表!$C$5:$Y$46,23,0))</f>
        <v>
</v>
      </c>
      <c r="AG51" s="135" t="str">
        <f aca="false">
IF(AG49="","",VLOOKUP(AG49,シフト記号表!$C$5:$Y$46,23,0))</f>
        <v>
</v>
      </c>
      <c r="AH51" s="133" t="str">
        <f aca="false">
IF(AH49="","",VLOOKUP(AH49,シフト記号表!$C$5:$Y$46,23,0))</f>
        <v>
</v>
      </c>
      <c r="AI51" s="134" t="str">
        <f aca="false">
IF(AI49="","",VLOOKUP(AI49,シフト記号表!$C$5:$Y$46,23,0))</f>
        <v>
</v>
      </c>
      <c r="AJ51" s="134" t="str">
        <f aca="false">
IF(AJ49="","",VLOOKUP(AJ49,シフト記号表!$C$5:$Y$46,23,0))</f>
        <v>
</v>
      </c>
      <c r="AK51" s="134" t="str">
        <f aca="false">
IF(AK49="","",VLOOKUP(AK49,シフト記号表!$C$5:$Y$46,23,0))</f>
        <v>
</v>
      </c>
      <c r="AL51" s="134" t="str">
        <f aca="false">
IF(AL49="","",VLOOKUP(AL49,シフト記号表!$C$5:$Y$46,23,0))</f>
        <v>
</v>
      </c>
      <c r="AM51" s="134" t="str">
        <f aca="false">
IF(AM49="","",VLOOKUP(AM49,シフト記号表!$C$5:$Y$46,23,0))</f>
        <v>
</v>
      </c>
      <c r="AN51" s="135" t="str">
        <f aca="false">
IF(AN49="","",VLOOKUP(AN49,シフト記号表!$C$5:$Y$46,23,0))</f>
        <v>
</v>
      </c>
      <c r="AO51" s="133" t="str">
        <f aca="false">
IF(AO49="","",VLOOKUP(AO49,シフト記号表!$C$5:$Y$46,23,0))</f>
        <v>
</v>
      </c>
      <c r="AP51" s="134" t="str">
        <f aca="false">
IF(AP49="","",VLOOKUP(AP49,シフト記号表!$C$5:$Y$46,23,0))</f>
        <v>
</v>
      </c>
      <c r="AQ51" s="134" t="str">
        <f aca="false">
IF(AQ49="","",VLOOKUP(AQ49,シフト記号表!$C$5:$Y$46,23,0))</f>
        <v>
</v>
      </c>
      <c r="AR51" s="134" t="str">
        <f aca="false">
IF(AR49="","",VLOOKUP(AR49,シフト記号表!$C$5:$Y$46,23,0))</f>
        <v>
</v>
      </c>
      <c r="AS51" s="134" t="str">
        <f aca="false">
IF(AS49="","",VLOOKUP(AS49,シフト記号表!$C$5:$Y$46,23,0))</f>
        <v>
</v>
      </c>
      <c r="AT51" s="134" t="str">
        <f aca="false">
IF(AT49="","",VLOOKUP(AT49,シフト記号表!$C$5:$Y$46,23,0))</f>
        <v>
</v>
      </c>
      <c r="AU51" s="135" t="str">
        <f aca="false">
IF(AU49="","",VLOOKUP(AU49,シフト記号表!$C$5:$Y$46,23,0))</f>
        <v>
</v>
      </c>
      <c r="AV51" s="133" t="str">
        <f aca="false">
IF(AV49="","",VLOOKUP(AV49,シフト記号表!$C$5:$Y$46,23,0))</f>
        <v>
</v>
      </c>
      <c r="AW51" s="134" t="str">
        <f aca="false">
IF(AW49="","",VLOOKUP(AW49,シフト記号表!$C$5:$Y$46,23,0))</f>
        <v>
</v>
      </c>
      <c r="AX51" s="134" t="str">
        <f aca="false">
IF(AX49="","",VLOOKUP(AX49,シフト記号表!$C$5:$Y$46,23,0))</f>
        <v>
</v>
      </c>
      <c r="AY51" s="134" t="str">
        <f aca="false">
IF(AY49="","",VLOOKUP(AY49,シフト記号表!$C$5:$Y$46,23,0))</f>
        <v>
</v>
      </c>
      <c r="AZ51" s="134" t="str">
        <f aca="false">
IF(AZ49="","",VLOOKUP(AZ49,シフト記号表!$C$5:$Y$46,23,0))</f>
        <v>
</v>
      </c>
      <c r="BA51" s="134" t="str">
        <f aca="false">
IF(BA49="","",VLOOKUP(BA49,シフト記号表!$C$5:$Y$46,23,0))</f>
        <v>
</v>
      </c>
      <c r="BB51" s="135" t="str">
        <f aca="false">
IF(BB49="","",VLOOKUP(BB49,シフト記号表!$C$5:$Y$46,23,0))</f>
        <v>
</v>
      </c>
      <c r="BC51" s="133" t="str">
        <f aca="false">
IF(BC49="","",VLOOKUP(BC49,シフト記号表!$C$5:$Y$46,23,0))</f>
        <v>
</v>
      </c>
      <c r="BD51" s="134" t="str">
        <f aca="false">
IF(BD49="","",VLOOKUP(BD49,シフト記号表!$C$5:$Y$46,23,0))</f>
        <v>
</v>
      </c>
      <c r="BE51" s="134" t="str">
        <f aca="false">
IF(BE49="","",VLOOKUP(BE49,シフト記号表!$C$5:$Y$46,23,0))</f>
        <v>
</v>
      </c>
      <c r="BF51" s="137" t="n">
        <f aca="false">
IF($BI$3="計画",SUM(AA51:BB51),IF($BI$3="実績",SUM(AA51:BE51),""))</f>
        <v>
0</v>
      </c>
      <c r="BG51" s="137"/>
      <c r="BH51" s="138" t="n">
        <f aca="false">
IF($BI$3="計画",BF51/4,IF($BI$3="実績",(BF51/($BI$7/7)),""))</f>
        <v>
0</v>
      </c>
      <c r="BI51" s="138"/>
      <c r="BJ51" s="158"/>
      <c r="BK51" s="158"/>
      <c r="BL51" s="158"/>
      <c r="BM51" s="158"/>
      <c r="BN51" s="158"/>
    </row>
    <row r="52" customFormat="false" ht="20.25" hidden="false" customHeight="true" outlineLevel="0" collapsed="false">
      <c r="A52" s="0"/>
      <c r="B52" s="139"/>
      <c r="C52" s="267"/>
      <c r="D52" s="267"/>
      <c r="E52" s="267"/>
      <c r="F52" s="267"/>
      <c r="G52" s="159"/>
      <c r="H52" s="159"/>
      <c r="I52" s="110"/>
      <c r="J52" s="111"/>
      <c r="K52" s="110"/>
      <c r="L52" s="111"/>
      <c r="M52" s="144"/>
      <c r="N52" s="144"/>
      <c r="O52" s="160"/>
      <c r="P52" s="160"/>
      <c r="Q52" s="160"/>
      <c r="R52" s="160"/>
      <c r="S52" s="146"/>
      <c r="T52" s="146"/>
      <c r="U52" s="146"/>
      <c r="V52" s="147" t="s">
        <v>
51</v>
      </c>
      <c r="W52" s="161"/>
      <c r="X52" s="161"/>
      <c r="Y52" s="162"/>
      <c r="Z52" s="168"/>
      <c r="AA52" s="151"/>
      <c r="AB52" s="268"/>
      <c r="AC52" s="268"/>
      <c r="AD52" s="268"/>
      <c r="AE52" s="268"/>
      <c r="AF52" s="268"/>
      <c r="AG52" s="154"/>
      <c r="AH52" s="151"/>
      <c r="AI52" s="268"/>
      <c r="AJ52" s="268"/>
      <c r="AK52" s="268"/>
      <c r="AL52" s="268"/>
      <c r="AM52" s="268"/>
      <c r="AN52" s="154"/>
      <c r="AO52" s="151"/>
      <c r="AP52" s="268"/>
      <c r="AQ52" s="268"/>
      <c r="AR52" s="268"/>
      <c r="AS52" s="268"/>
      <c r="AT52" s="268"/>
      <c r="AU52" s="154"/>
      <c r="AV52" s="151"/>
      <c r="AW52" s="268"/>
      <c r="AX52" s="268"/>
      <c r="AY52" s="268"/>
      <c r="AZ52" s="268"/>
      <c r="BA52" s="268"/>
      <c r="BB52" s="154"/>
      <c r="BC52" s="151"/>
      <c r="BD52" s="268"/>
      <c r="BE52" s="269"/>
      <c r="BF52" s="156"/>
      <c r="BG52" s="156"/>
      <c r="BH52" s="157"/>
      <c r="BI52" s="157"/>
      <c r="BJ52" s="158"/>
      <c r="BK52" s="158"/>
      <c r="BL52" s="158"/>
      <c r="BM52" s="158"/>
      <c r="BN52" s="158"/>
    </row>
    <row r="53" customFormat="false" ht="20.25" hidden="false" customHeight="true" outlineLevel="0" collapsed="false">
      <c r="A53" s="0"/>
      <c r="B53" s="108" t="n">
        <f aca="false">
B50+1</f>
        <v>
12</v>
      </c>
      <c r="C53" s="267"/>
      <c r="D53" s="267"/>
      <c r="E53" s="267"/>
      <c r="F53" s="267"/>
      <c r="G53" s="159"/>
      <c r="H53" s="159"/>
      <c r="I53" s="110"/>
      <c r="J53" s="111"/>
      <c r="K53" s="110"/>
      <c r="L53" s="111"/>
      <c r="M53" s="112"/>
      <c r="N53" s="112"/>
      <c r="O53" s="160"/>
      <c r="P53" s="160"/>
      <c r="Q53" s="160"/>
      <c r="R53" s="160"/>
      <c r="S53" s="146"/>
      <c r="T53" s="146"/>
      <c r="U53" s="146"/>
      <c r="V53" s="114" t="s">
        <v>
57</v>
      </c>
      <c r="W53" s="115"/>
      <c r="X53" s="115"/>
      <c r="Y53" s="116"/>
      <c r="Z53" s="117"/>
      <c r="AA53" s="118" t="str">
        <f aca="false">
IF(AA52="","",VLOOKUP(AA52,シフト記号表!$C$5:$W$46,21,0))</f>
        <v>
</v>
      </c>
      <c r="AB53" s="119" t="str">
        <f aca="false">
IF(AB52="","",VLOOKUP(AB52,シフト記号表!$C$5:$W$46,21,0))</f>
        <v>
</v>
      </c>
      <c r="AC53" s="119" t="str">
        <f aca="false">
IF(AC52="","",VLOOKUP(AC52,シフト記号表!$C$5:$W$46,21,0))</f>
        <v>
</v>
      </c>
      <c r="AD53" s="119" t="str">
        <f aca="false">
IF(AD52="","",VLOOKUP(AD52,シフト記号表!$C$5:$W$46,21,0))</f>
        <v>
</v>
      </c>
      <c r="AE53" s="119" t="str">
        <f aca="false">
IF(AE52="","",VLOOKUP(AE52,シフト記号表!$C$5:$W$46,21,0))</f>
        <v>
</v>
      </c>
      <c r="AF53" s="119" t="str">
        <f aca="false">
IF(AF52="","",VLOOKUP(AF52,シフト記号表!$C$5:$W$46,21,0))</f>
        <v>
</v>
      </c>
      <c r="AG53" s="120" t="str">
        <f aca="false">
IF(AG52="","",VLOOKUP(AG52,シフト記号表!$C$5:$W$46,21,0))</f>
        <v>
</v>
      </c>
      <c r="AH53" s="118" t="str">
        <f aca="false">
IF(AH52="","",VLOOKUP(AH52,シフト記号表!$C$5:$W$46,21,0))</f>
        <v>
</v>
      </c>
      <c r="AI53" s="119" t="str">
        <f aca="false">
IF(AI52="","",VLOOKUP(AI52,シフト記号表!$C$5:$W$46,21,0))</f>
        <v>
</v>
      </c>
      <c r="AJ53" s="119" t="str">
        <f aca="false">
IF(AJ52="","",VLOOKUP(AJ52,シフト記号表!$C$5:$W$46,21,0))</f>
        <v>
</v>
      </c>
      <c r="AK53" s="119" t="str">
        <f aca="false">
IF(AK52="","",VLOOKUP(AK52,シフト記号表!$C$5:$W$46,21,0))</f>
        <v>
</v>
      </c>
      <c r="AL53" s="119" t="str">
        <f aca="false">
IF(AL52="","",VLOOKUP(AL52,シフト記号表!$C$5:$W$46,21,0))</f>
        <v>
</v>
      </c>
      <c r="AM53" s="119" t="str">
        <f aca="false">
IF(AM52="","",VLOOKUP(AM52,シフト記号表!$C$5:$W$46,21,0))</f>
        <v>
</v>
      </c>
      <c r="AN53" s="120" t="str">
        <f aca="false">
IF(AN52="","",VLOOKUP(AN52,シフト記号表!$C$5:$W$46,21,0))</f>
        <v>
</v>
      </c>
      <c r="AO53" s="118" t="str">
        <f aca="false">
IF(AO52="","",VLOOKUP(AO52,シフト記号表!$C$5:$W$46,21,0))</f>
        <v>
</v>
      </c>
      <c r="AP53" s="119" t="str">
        <f aca="false">
IF(AP52="","",VLOOKUP(AP52,シフト記号表!$C$5:$W$46,21,0))</f>
        <v>
</v>
      </c>
      <c r="AQ53" s="119" t="str">
        <f aca="false">
IF(AQ52="","",VLOOKUP(AQ52,シフト記号表!$C$5:$W$46,21,0))</f>
        <v>
</v>
      </c>
      <c r="AR53" s="119" t="str">
        <f aca="false">
IF(AR52="","",VLOOKUP(AR52,シフト記号表!$C$5:$W$46,21,0))</f>
        <v>
</v>
      </c>
      <c r="AS53" s="119" t="str">
        <f aca="false">
IF(AS52="","",VLOOKUP(AS52,シフト記号表!$C$5:$W$46,21,0))</f>
        <v>
</v>
      </c>
      <c r="AT53" s="119" t="str">
        <f aca="false">
IF(AT52="","",VLOOKUP(AT52,シフト記号表!$C$5:$W$46,21,0))</f>
        <v>
</v>
      </c>
      <c r="AU53" s="120" t="str">
        <f aca="false">
IF(AU52="","",VLOOKUP(AU52,シフト記号表!$C$5:$W$46,21,0))</f>
        <v>
</v>
      </c>
      <c r="AV53" s="118" t="str">
        <f aca="false">
IF(AV52="","",VLOOKUP(AV52,シフト記号表!$C$5:$W$46,21,0))</f>
        <v>
</v>
      </c>
      <c r="AW53" s="119" t="str">
        <f aca="false">
IF(AW52="","",VLOOKUP(AW52,シフト記号表!$C$5:$W$46,21,0))</f>
        <v>
</v>
      </c>
      <c r="AX53" s="119" t="str">
        <f aca="false">
IF(AX52="","",VLOOKUP(AX52,シフト記号表!$C$5:$W$46,21,0))</f>
        <v>
</v>
      </c>
      <c r="AY53" s="119" t="str">
        <f aca="false">
IF(AY52="","",VLOOKUP(AY52,シフト記号表!$C$5:$W$46,21,0))</f>
        <v>
</v>
      </c>
      <c r="AZ53" s="119" t="str">
        <f aca="false">
IF(AZ52="","",VLOOKUP(AZ52,シフト記号表!$C$5:$W$46,21,0))</f>
        <v>
</v>
      </c>
      <c r="BA53" s="119" t="str">
        <f aca="false">
IF(BA52="","",VLOOKUP(BA52,シフト記号表!$C$5:$W$46,21,0))</f>
        <v>
</v>
      </c>
      <c r="BB53" s="120" t="str">
        <f aca="false">
IF(BB52="","",VLOOKUP(BB52,シフト記号表!$C$5:$W$46,21,0))</f>
        <v>
</v>
      </c>
      <c r="BC53" s="118" t="str">
        <f aca="false">
IF(BC52="","",VLOOKUP(BC52,シフト記号表!$C$5:$W$46,21,0))</f>
        <v>
</v>
      </c>
      <c r="BD53" s="119" t="str">
        <f aca="false">
IF(BD52="","",VLOOKUP(BD52,シフト記号表!$C$5:$W$46,21,0))</f>
        <v>
</v>
      </c>
      <c r="BE53" s="119" t="str">
        <f aca="false">
IF(BE52="","",VLOOKUP(BE52,シフト記号表!$C$5:$W$46,21,0))</f>
        <v>
</v>
      </c>
      <c r="BF53" s="122" t="n">
        <f aca="false">
IF($BI$3="計画",SUM(AA53:BB53),IF($BI$3="実績",SUM(AA53:BE53),""))</f>
        <v>
0</v>
      </c>
      <c r="BG53" s="122"/>
      <c r="BH53" s="123" t="n">
        <f aca="false">
IF($BI$3="計画",BF53/4,IF($BI$3="実績",(BF53/($BI$7/7)),""))</f>
        <v>
0</v>
      </c>
      <c r="BI53" s="123"/>
      <c r="BJ53" s="158"/>
      <c r="BK53" s="158"/>
      <c r="BL53" s="158"/>
      <c r="BM53" s="158"/>
      <c r="BN53" s="158"/>
    </row>
    <row r="54" customFormat="false" ht="20.25" hidden="false" customHeight="true" outlineLevel="0" collapsed="false">
      <c r="A54" s="0"/>
      <c r="B54" s="124"/>
      <c r="C54" s="267"/>
      <c r="D54" s="267"/>
      <c r="E54" s="267"/>
      <c r="F54" s="267"/>
      <c r="G54" s="125"/>
      <c r="H54" s="125"/>
      <c r="I54" s="126" t="n">
        <f aca="false">
G53</f>
        <v>
0</v>
      </c>
      <c r="J54" s="126"/>
      <c r="K54" s="126" t="n">
        <f aca="false">
M53</f>
        <v>
0</v>
      </c>
      <c r="L54" s="126"/>
      <c r="M54" s="127"/>
      <c r="N54" s="127"/>
      <c r="O54" s="128"/>
      <c r="P54" s="128"/>
      <c r="Q54" s="128"/>
      <c r="R54" s="128"/>
      <c r="S54" s="146"/>
      <c r="T54" s="146"/>
      <c r="U54" s="146"/>
      <c r="V54" s="129" t="s">
        <v>
58</v>
      </c>
      <c r="W54" s="172"/>
      <c r="X54" s="172"/>
      <c r="Y54" s="173"/>
      <c r="Z54" s="174"/>
      <c r="AA54" s="133" t="str">
        <f aca="false">
IF(AA52="","",VLOOKUP(AA52,シフト記号表!$C$5:$Y$46,23,0))</f>
        <v>
</v>
      </c>
      <c r="AB54" s="134" t="str">
        <f aca="false">
IF(AB52="","",VLOOKUP(AB52,シフト記号表!$C$5:$Y$46,23,0))</f>
        <v>
</v>
      </c>
      <c r="AC54" s="134" t="str">
        <f aca="false">
IF(AC52="","",VLOOKUP(AC52,シフト記号表!$C$5:$Y$46,23,0))</f>
        <v>
</v>
      </c>
      <c r="AD54" s="134" t="str">
        <f aca="false">
IF(AD52="","",VLOOKUP(AD52,シフト記号表!$C$5:$Y$46,23,0))</f>
        <v>
</v>
      </c>
      <c r="AE54" s="134" t="str">
        <f aca="false">
IF(AE52="","",VLOOKUP(AE52,シフト記号表!$C$5:$Y$46,23,0))</f>
        <v>
</v>
      </c>
      <c r="AF54" s="134" t="str">
        <f aca="false">
IF(AF52="","",VLOOKUP(AF52,シフト記号表!$C$5:$Y$46,23,0))</f>
        <v>
</v>
      </c>
      <c r="AG54" s="135" t="str">
        <f aca="false">
IF(AG52="","",VLOOKUP(AG52,シフト記号表!$C$5:$Y$46,23,0))</f>
        <v>
</v>
      </c>
      <c r="AH54" s="133" t="str">
        <f aca="false">
IF(AH52="","",VLOOKUP(AH52,シフト記号表!$C$5:$Y$46,23,0))</f>
        <v>
</v>
      </c>
      <c r="AI54" s="134" t="str">
        <f aca="false">
IF(AI52="","",VLOOKUP(AI52,シフト記号表!$C$5:$Y$46,23,0))</f>
        <v>
</v>
      </c>
      <c r="AJ54" s="134" t="str">
        <f aca="false">
IF(AJ52="","",VLOOKUP(AJ52,シフト記号表!$C$5:$Y$46,23,0))</f>
        <v>
</v>
      </c>
      <c r="AK54" s="134" t="str">
        <f aca="false">
IF(AK52="","",VLOOKUP(AK52,シフト記号表!$C$5:$Y$46,23,0))</f>
        <v>
</v>
      </c>
      <c r="AL54" s="134" t="str">
        <f aca="false">
IF(AL52="","",VLOOKUP(AL52,シフト記号表!$C$5:$Y$46,23,0))</f>
        <v>
</v>
      </c>
      <c r="AM54" s="134" t="str">
        <f aca="false">
IF(AM52="","",VLOOKUP(AM52,シフト記号表!$C$5:$Y$46,23,0))</f>
        <v>
</v>
      </c>
      <c r="AN54" s="135" t="str">
        <f aca="false">
IF(AN52="","",VLOOKUP(AN52,シフト記号表!$C$5:$Y$46,23,0))</f>
        <v>
</v>
      </c>
      <c r="AO54" s="133" t="str">
        <f aca="false">
IF(AO52="","",VLOOKUP(AO52,シフト記号表!$C$5:$Y$46,23,0))</f>
        <v>
</v>
      </c>
      <c r="AP54" s="134" t="str">
        <f aca="false">
IF(AP52="","",VLOOKUP(AP52,シフト記号表!$C$5:$Y$46,23,0))</f>
        <v>
</v>
      </c>
      <c r="AQ54" s="134" t="str">
        <f aca="false">
IF(AQ52="","",VLOOKUP(AQ52,シフト記号表!$C$5:$Y$46,23,0))</f>
        <v>
</v>
      </c>
      <c r="AR54" s="134" t="str">
        <f aca="false">
IF(AR52="","",VLOOKUP(AR52,シフト記号表!$C$5:$Y$46,23,0))</f>
        <v>
</v>
      </c>
      <c r="AS54" s="134" t="str">
        <f aca="false">
IF(AS52="","",VLOOKUP(AS52,シフト記号表!$C$5:$Y$46,23,0))</f>
        <v>
</v>
      </c>
      <c r="AT54" s="134" t="str">
        <f aca="false">
IF(AT52="","",VLOOKUP(AT52,シフト記号表!$C$5:$Y$46,23,0))</f>
        <v>
</v>
      </c>
      <c r="AU54" s="135" t="str">
        <f aca="false">
IF(AU52="","",VLOOKUP(AU52,シフト記号表!$C$5:$Y$46,23,0))</f>
        <v>
</v>
      </c>
      <c r="AV54" s="133" t="str">
        <f aca="false">
IF(AV52="","",VLOOKUP(AV52,シフト記号表!$C$5:$Y$46,23,0))</f>
        <v>
</v>
      </c>
      <c r="AW54" s="134" t="str">
        <f aca="false">
IF(AW52="","",VLOOKUP(AW52,シフト記号表!$C$5:$Y$46,23,0))</f>
        <v>
</v>
      </c>
      <c r="AX54" s="134" t="str">
        <f aca="false">
IF(AX52="","",VLOOKUP(AX52,シフト記号表!$C$5:$Y$46,23,0))</f>
        <v>
</v>
      </c>
      <c r="AY54" s="134" t="str">
        <f aca="false">
IF(AY52="","",VLOOKUP(AY52,シフト記号表!$C$5:$Y$46,23,0))</f>
        <v>
</v>
      </c>
      <c r="AZ54" s="134" t="str">
        <f aca="false">
IF(AZ52="","",VLOOKUP(AZ52,シフト記号表!$C$5:$Y$46,23,0))</f>
        <v>
</v>
      </c>
      <c r="BA54" s="134" t="str">
        <f aca="false">
IF(BA52="","",VLOOKUP(BA52,シフト記号表!$C$5:$Y$46,23,0))</f>
        <v>
</v>
      </c>
      <c r="BB54" s="135" t="str">
        <f aca="false">
IF(BB52="","",VLOOKUP(BB52,シフト記号表!$C$5:$Y$46,23,0))</f>
        <v>
</v>
      </c>
      <c r="BC54" s="133" t="str">
        <f aca="false">
IF(BC52="","",VLOOKUP(BC52,シフト記号表!$C$5:$Y$46,23,0))</f>
        <v>
</v>
      </c>
      <c r="BD54" s="134" t="str">
        <f aca="false">
IF(BD52="","",VLOOKUP(BD52,シフト記号表!$C$5:$Y$46,23,0))</f>
        <v>
</v>
      </c>
      <c r="BE54" s="134" t="str">
        <f aca="false">
IF(BE52="","",VLOOKUP(BE52,シフト記号表!$C$5:$Y$46,23,0))</f>
        <v>
</v>
      </c>
      <c r="BF54" s="137" t="n">
        <f aca="false">
IF($BI$3="計画",SUM(AA54:BB54),IF($BI$3="実績",SUM(AA54:BE54),""))</f>
        <v>
0</v>
      </c>
      <c r="BG54" s="137"/>
      <c r="BH54" s="138" t="n">
        <f aca="false">
IF($BI$3="計画",BF54/4,IF($BI$3="実績",(BF54/($BI$7/7)),""))</f>
        <v>
0</v>
      </c>
      <c r="BI54" s="138"/>
      <c r="BJ54" s="158"/>
      <c r="BK54" s="158"/>
      <c r="BL54" s="158"/>
      <c r="BM54" s="158"/>
      <c r="BN54" s="158"/>
    </row>
    <row r="55" customFormat="false" ht="20.25" hidden="false" customHeight="true" outlineLevel="0" collapsed="false">
      <c r="A55" s="0"/>
      <c r="B55" s="139"/>
      <c r="C55" s="267"/>
      <c r="D55" s="267"/>
      <c r="E55" s="267"/>
      <c r="F55" s="267"/>
      <c r="G55" s="159"/>
      <c r="H55" s="159"/>
      <c r="I55" s="110"/>
      <c r="J55" s="111"/>
      <c r="K55" s="110"/>
      <c r="L55" s="111"/>
      <c r="M55" s="144"/>
      <c r="N55" s="144"/>
      <c r="O55" s="160"/>
      <c r="P55" s="160"/>
      <c r="Q55" s="160"/>
      <c r="R55" s="160"/>
      <c r="S55" s="146"/>
      <c r="T55" s="146"/>
      <c r="U55" s="146"/>
      <c r="V55" s="147" t="s">
        <v>
51</v>
      </c>
      <c r="W55" s="161"/>
      <c r="X55" s="161"/>
      <c r="Y55" s="162"/>
      <c r="Z55" s="168"/>
      <c r="AA55" s="151"/>
      <c r="AB55" s="268"/>
      <c r="AC55" s="268"/>
      <c r="AD55" s="268"/>
      <c r="AE55" s="268"/>
      <c r="AF55" s="268"/>
      <c r="AG55" s="154"/>
      <c r="AH55" s="151"/>
      <c r="AI55" s="268"/>
      <c r="AJ55" s="268"/>
      <c r="AK55" s="268"/>
      <c r="AL55" s="268"/>
      <c r="AM55" s="268"/>
      <c r="AN55" s="154"/>
      <c r="AO55" s="151"/>
      <c r="AP55" s="268"/>
      <c r="AQ55" s="268"/>
      <c r="AR55" s="268"/>
      <c r="AS55" s="268"/>
      <c r="AT55" s="268"/>
      <c r="AU55" s="154"/>
      <c r="AV55" s="151"/>
      <c r="AW55" s="268"/>
      <c r="AX55" s="268"/>
      <c r="AY55" s="268"/>
      <c r="AZ55" s="268"/>
      <c r="BA55" s="268"/>
      <c r="BB55" s="154"/>
      <c r="BC55" s="151"/>
      <c r="BD55" s="268"/>
      <c r="BE55" s="269"/>
      <c r="BF55" s="156"/>
      <c r="BG55" s="156"/>
      <c r="BH55" s="157"/>
      <c r="BI55" s="157"/>
      <c r="BJ55" s="158"/>
      <c r="BK55" s="158"/>
      <c r="BL55" s="158"/>
      <c r="BM55" s="158"/>
      <c r="BN55" s="158"/>
    </row>
    <row r="56" customFormat="false" ht="20.25" hidden="false" customHeight="true" outlineLevel="0" collapsed="false">
      <c r="A56" s="0"/>
      <c r="B56" s="108" t="n">
        <f aca="false">
B53+1</f>
        <v>
13</v>
      </c>
      <c r="C56" s="267"/>
      <c r="D56" s="267"/>
      <c r="E56" s="267"/>
      <c r="F56" s="267"/>
      <c r="G56" s="159"/>
      <c r="H56" s="159"/>
      <c r="I56" s="110"/>
      <c r="J56" s="111"/>
      <c r="K56" s="110"/>
      <c r="L56" s="111"/>
      <c r="M56" s="112"/>
      <c r="N56" s="112"/>
      <c r="O56" s="160"/>
      <c r="P56" s="160"/>
      <c r="Q56" s="160"/>
      <c r="R56" s="160"/>
      <c r="S56" s="146"/>
      <c r="T56" s="146"/>
      <c r="U56" s="146"/>
      <c r="V56" s="114" t="s">
        <v>
57</v>
      </c>
      <c r="W56" s="115"/>
      <c r="X56" s="115"/>
      <c r="Y56" s="116"/>
      <c r="Z56" s="117"/>
      <c r="AA56" s="118" t="str">
        <f aca="false">
IF(AA55="","",VLOOKUP(AA55,シフト記号表!$C$5:$W$46,21,0))</f>
        <v>
</v>
      </c>
      <c r="AB56" s="119" t="str">
        <f aca="false">
IF(AB55="","",VLOOKUP(AB55,シフト記号表!$C$5:$W$46,21,0))</f>
        <v>
</v>
      </c>
      <c r="AC56" s="119" t="str">
        <f aca="false">
IF(AC55="","",VLOOKUP(AC55,シフト記号表!$C$5:$W$46,21,0))</f>
        <v>
</v>
      </c>
      <c r="AD56" s="119" t="str">
        <f aca="false">
IF(AD55="","",VLOOKUP(AD55,シフト記号表!$C$5:$W$46,21,0))</f>
        <v>
</v>
      </c>
      <c r="AE56" s="119" t="str">
        <f aca="false">
IF(AE55="","",VLOOKUP(AE55,シフト記号表!$C$5:$W$46,21,0))</f>
        <v>
</v>
      </c>
      <c r="AF56" s="119" t="str">
        <f aca="false">
IF(AF55="","",VLOOKUP(AF55,シフト記号表!$C$5:$W$46,21,0))</f>
        <v>
</v>
      </c>
      <c r="AG56" s="120" t="str">
        <f aca="false">
IF(AG55="","",VLOOKUP(AG55,シフト記号表!$C$5:$W$46,21,0))</f>
        <v>
</v>
      </c>
      <c r="AH56" s="118" t="str">
        <f aca="false">
IF(AH55="","",VLOOKUP(AH55,シフト記号表!$C$5:$W$46,21,0))</f>
        <v>
</v>
      </c>
      <c r="AI56" s="119" t="str">
        <f aca="false">
IF(AI55="","",VLOOKUP(AI55,シフト記号表!$C$5:$W$46,21,0))</f>
        <v>
</v>
      </c>
      <c r="AJ56" s="119" t="str">
        <f aca="false">
IF(AJ55="","",VLOOKUP(AJ55,シフト記号表!$C$5:$W$46,21,0))</f>
        <v>
</v>
      </c>
      <c r="AK56" s="119" t="str">
        <f aca="false">
IF(AK55="","",VLOOKUP(AK55,シフト記号表!$C$5:$W$46,21,0))</f>
        <v>
</v>
      </c>
      <c r="AL56" s="119" t="str">
        <f aca="false">
IF(AL55="","",VLOOKUP(AL55,シフト記号表!$C$5:$W$46,21,0))</f>
        <v>
</v>
      </c>
      <c r="AM56" s="119" t="str">
        <f aca="false">
IF(AM55="","",VLOOKUP(AM55,シフト記号表!$C$5:$W$46,21,0))</f>
        <v>
</v>
      </c>
      <c r="AN56" s="120" t="str">
        <f aca="false">
IF(AN55="","",VLOOKUP(AN55,シフト記号表!$C$5:$W$46,21,0))</f>
        <v>
</v>
      </c>
      <c r="AO56" s="118" t="str">
        <f aca="false">
IF(AO55="","",VLOOKUP(AO55,シフト記号表!$C$5:$W$46,21,0))</f>
        <v>
</v>
      </c>
      <c r="AP56" s="119" t="str">
        <f aca="false">
IF(AP55="","",VLOOKUP(AP55,シフト記号表!$C$5:$W$46,21,0))</f>
        <v>
</v>
      </c>
      <c r="AQ56" s="119" t="str">
        <f aca="false">
IF(AQ55="","",VLOOKUP(AQ55,シフト記号表!$C$5:$W$46,21,0))</f>
        <v>
</v>
      </c>
      <c r="AR56" s="119" t="str">
        <f aca="false">
IF(AR55="","",VLOOKUP(AR55,シフト記号表!$C$5:$W$46,21,0))</f>
        <v>
</v>
      </c>
      <c r="AS56" s="119" t="str">
        <f aca="false">
IF(AS55="","",VLOOKUP(AS55,シフト記号表!$C$5:$W$46,21,0))</f>
        <v>
</v>
      </c>
      <c r="AT56" s="119" t="str">
        <f aca="false">
IF(AT55="","",VLOOKUP(AT55,シフト記号表!$C$5:$W$46,21,0))</f>
        <v>
</v>
      </c>
      <c r="AU56" s="120" t="str">
        <f aca="false">
IF(AU55="","",VLOOKUP(AU55,シフト記号表!$C$5:$W$46,21,0))</f>
        <v>
</v>
      </c>
      <c r="AV56" s="118" t="str">
        <f aca="false">
IF(AV55="","",VLOOKUP(AV55,シフト記号表!$C$5:$W$46,21,0))</f>
        <v>
</v>
      </c>
      <c r="AW56" s="119" t="str">
        <f aca="false">
IF(AW55="","",VLOOKUP(AW55,シフト記号表!$C$5:$W$46,21,0))</f>
        <v>
</v>
      </c>
      <c r="AX56" s="119" t="str">
        <f aca="false">
IF(AX55="","",VLOOKUP(AX55,シフト記号表!$C$5:$W$46,21,0))</f>
        <v>
</v>
      </c>
      <c r="AY56" s="119" t="str">
        <f aca="false">
IF(AY55="","",VLOOKUP(AY55,シフト記号表!$C$5:$W$46,21,0))</f>
        <v>
</v>
      </c>
      <c r="AZ56" s="119" t="str">
        <f aca="false">
IF(AZ55="","",VLOOKUP(AZ55,シフト記号表!$C$5:$W$46,21,0))</f>
        <v>
</v>
      </c>
      <c r="BA56" s="119" t="str">
        <f aca="false">
IF(BA55="","",VLOOKUP(BA55,シフト記号表!$C$5:$W$46,21,0))</f>
        <v>
</v>
      </c>
      <c r="BB56" s="120" t="str">
        <f aca="false">
IF(BB55="","",VLOOKUP(BB55,シフト記号表!$C$5:$W$46,21,0))</f>
        <v>
</v>
      </c>
      <c r="BC56" s="118" t="str">
        <f aca="false">
IF(BC55="","",VLOOKUP(BC55,シフト記号表!$C$5:$W$46,21,0))</f>
        <v>
</v>
      </c>
      <c r="BD56" s="119" t="str">
        <f aca="false">
IF(BD55="","",VLOOKUP(BD55,シフト記号表!$C$5:$W$46,21,0))</f>
        <v>
</v>
      </c>
      <c r="BE56" s="119" t="str">
        <f aca="false">
IF(BE55="","",VLOOKUP(BE55,シフト記号表!$C$5:$W$46,21,0))</f>
        <v>
</v>
      </c>
      <c r="BF56" s="122" t="n">
        <f aca="false">
IF($BI$3="計画",SUM(AA56:BB56),IF($BI$3="実績",SUM(AA56:BE56),""))</f>
        <v>
0</v>
      </c>
      <c r="BG56" s="122"/>
      <c r="BH56" s="123" t="n">
        <f aca="false">
IF($BI$3="計画",BF56/4,IF($BI$3="実績",(BF56/($BI$7/7)),""))</f>
        <v>
0</v>
      </c>
      <c r="BI56" s="123"/>
      <c r="BJ56" s="158"/>
      <c r="BK56" s="158"/>
      <c r="BL56" s="158"/>
      <c r="BM56" s="158"/>
      <c r="BN56" s="158"/>
    </row>
    <row r="57" customFormat="false" ht="20.25" hidden="false" customHeight="true" outlineLevel="0" collapsed="false">
      <c r="A57" s="0"/>
      <c r="B57" s="124"/>
      <c r="C57" s="267"/>
      <c r="D57" s="267"/>
      <c r="E57" s="267"/>
      <c r="F57" s="267"/>
      <c r="G57" s="125"/>
      <c r="H57" s="125"/>
      <c r="I57" s="126" t="n">
        <f aca="false">
G56</f>
        <v>
0</v>
      </c>
      <c r="J57" s="126"/>
      <c r="K57" s="126" t="n">
        <f aca="false">
M56</f>
        <v>
0</v>
      </c>
      <c r="L57" s="126"/>
      <c r="M57" s="127"/>
      <c r="N57" s="127"/>
      <c r="O57" s="128"/>
      <c r="P57" s="128"/>
      <c r="Q57" s="128"/>
      <c r="R57" s="128"/>
      <c r="S57" s="146"/>
      <c r="T57" s="146"/>
      <c r="U57" s="146"/>
      <c r="V57" s="129" t="s">
        <v>
58</v>
      </c>
      <c r="W57" s="172"/>
      <c r="X57" s="172"/>
      <c r="Y57" s="173"/>
      <c r="Z57" s="174"/>
      <c r="AA57" s="133" t="str">
        <f aca="false">
IF(AA55="","",VLOOKUP(AA55,シフト記号表!$C$5:$Y$46,23,0))</f>
        <v>
</v>
      </c>
      <c r="AB57" s="134" t="str">
        <f aca="false">
IF(AB55="","",VLOOKUP(AB55,シフト記号表!$C$5:$Y$46,23,0))</f>
        <v>
</v>
      </c>
      <c r="AC57" s="134" t="str">
        <f aca="false">
IF(AC55="","",VLOOKUP(AC55,シフト記号表!$C$5:$Y$46,23,0))</f>
        <v>
</v>
      </c>
      <c r="AD57" s="134" t="str">
        <f aca="false">
IF(AD55="","",VLOOKUP(AD55,シフト記号表!$C$5:$Y$46,23,0))</f>
        <v>
</v>
      </c>
      <c r="AE57" s="134" t="str">
        <f aca="false">
IF(AE55="","",VLOOKUP(AE55,シフト記号表!$C$5:$Y$46,23,0))</f>
        <v>
</v>
      </c>
      <c r="AF57" s="134" t="str">
        <f aca="false">
IF(AF55="","",VLOOKUP(AF55,シフト記号表!$C$5:$Y$46,23,0))</f>
        <v>
</v>
      </c>
      <c r="AG57" s="135" t="str">
        <f aca="false">
IF(AG55="","",VLOOKUP(AG55,シフト記号表!$C$5:$Y$46,23,0))</f>
        <v>
</v>
      </c>
      <c r="AH57" s="133" t="str">
        <f aca="false">
IF(AH55="","",VLOOKUP(AH55,シフト記号表!$C$5:$Y$46,23,0))</f>
        <v>
</v>
      </c>
      <c r="AI57" s="134" t="str">
        <f aca="false">
IF(AI55="","",VLOOKUP(AI55,シフト記号表!$C$5:$Y$46,23,0))</f>
        <v>
</v>
      </c>
      <c r="AJ57" s="134" t="str">
        <f aca="false">
IF(AJ55="","",VLOOKUP(AJ55,シフト記号表!$C$5:$Y$46,23,0))</f>
        <v>
</v>
      </c>
      <c r="AK57" s="134" t="str">
        <f aca="false">
IF(AK55="","",VLOOKUP(AK55,シフト記号表!$C$5:$Y$46,23,0))</f>
        <v>
</v>
      </c>
      <c r="AL57" s="134" t="str">
        <f aca="false">
IF(AL55="","",VLOOKUP(AL55,シフト記号表!$C$5:$Y$46,23,0))</f>
        <v>
</v>
      </c>
      <c r="AM57" s="134" t="str">
        <f aca="false">
IF(AM55="","",VLOOKUP(AM55,シフト記号表!$C$5:$Y$46,23,0))</f>
        <v>
</v>
      </c>
      <c r="AN57" s="135" t="str">
        <f aca="false">
IF(AN55="","",VLOOKUP(AN55,シフト記号表!$C$5:$Y$46,23,0))</f>
        <v>
</v>
      </c>
      <c r="AO57" s="133" t="str">
        <f aca="false">
IF(AO55="","",VLOOKUP(AO55,シフト記号表!$C$5:$Y$46,23,0))</f>
        <v>
</v>
      </c>
      <c r="AP57" s="134" t="str">
        <f aca="false">
IF(AP55="","",VLOOKUP(AP55,シフト記号表!$C$5:$Y$46,23,0))</f>
        <v>
</v>
      </c>
      <c r="AQ57" s="134" t="str">
        <f aca="false">
IF(AQ55="","",VLOOKUP(AQ55,シフト記号表!$C$5:$Y$46,23,0))</f>
        <v>
</v>
      </c>
      <c r="AR57" s="134" t="str">
        <f aca="false">
IF(AR55="","",VLOOKUP(AR55,シフト記号表!$C$5:$Y$46,23,0))</f>
        <v>
</v>
      </c>
      <c r="AS57" s="134" t="str">
        <f aca="false">
IF(AS55="","",VLOOKUP(AS55,シフト記号表!$C$5:$Y$46,23,0))</f>
        <v>
</v>
      </c>
      <c r="AT57" s="134" t="str">
        <f aca="false">
IF(AT55="","",VLOOKUP(AT55,シフト記号表!$C$5:$Y$46,23,0))</f>
        <v>
</v>
      </c>
      <c r="AU57" s="135" t="str">
        <f aca="false">
IF(AU55="","",VLOOKUP(AU55,シフト記号表!$C$5:$Y$46,23,0))</f>
        <v>
</v>
      </c>
      <c r="AV57" s="133" t="str">
        <f aca="false">
IF(AV55="","",VLOOKUP(AV55,シフト記号表!$C$5:$Y$46,23,0))</f>
        <v>
</v>
      </c>
      <c r="AW57" s="134" t="str">
        <f aca="false">
IF(AW55="","",VLOOKUP(AW55,シフト記号表!$C$5:$Y$46,23,0))</f>
        <v>
</v>
      </c>
      <c r="AX57" s="134" t="str">
        <f aca="false">
IF(AX55="","",VLOOKUP(AX55,シフト記号表!$C$5:$Y$46,23,0))</f>
        <v>
</v>
      </c>
      <c r="AY57" s="134" t="str">
        <f aca="false">
IF(AY55="","",VLOOKUP(AY55,シフト記号表!$C$5:$Y$46,23,0))</f>
        <v>
</v>
      </c>
      <c r="AZ57" s="134" t="str">
        <f aca="false">
IF(AZ55="","",VLOOKUP(AZ55,シフト記号表!$C$5:$Y$46,23,0))</f>
        <v>
</v>
      </c>
      <c r="BA57" s="134" t="str">
        <f aca="false">
IF(BA55="","",VLOOKUP(BA55,シフト記号表!$C$5:$Y$46,23,0))</f>
        <v>
</v>
      </c>
      <c r="BB57" s="135" t="str">
        <f aca="false">
IF(BB55="","",VLOOKUP(BB55,シフト記号表!$C$5:$Y$46,23,0))</f>
        <v>
</v>
      </c>
      <c r="BC57" s="133" t="str">
        <f aca="false">
IF(BC55="","",VLOOKUP(BC55,シフト記号表!$C$5:$Y$46,23,0))</f>
        <v>
</v>
      </c>
      <c r="BD57" s="134" t="str">
        <f aca="false">
IF(BD55="","",VLOOKUP(BD55,シフト記号表!$C$5:$Y$46,23,0))</f>
        <v>
</v>
      </c>
      <c r="BE57" s="134" t="str">
        <f aca="false">
IF(BE55="","",VLOOKUP(BE55,シフト記号表!$C$5:$Y$46,23,0))</f>
        <v>
</v>
      </c>
      <c r="BF57" s="137" t="n">
        <f aca="false">
IF($BI$3="計画",SUM(AA57:BB57),IF($BI$3="実績",SUM(AA57:BE57),""))</f>
        <v>
0</v>
      </c>
      <c r="BG57" s="137"/>
      <c r="BH57" s="138" t="n">
        <f aca="false">
IF($BI$3="計画",BF57/4,IF($BI$3="実績",(BF57/($BI$7/7)),""))</f>
        <v>
0</v>
      </c>
      <c r="BI57" s="138"/>
      <c r="BJ57" s="158"/>
      <c r="BK57" s="158"/>
      <c r="BL57" s="158"/>
      <c r="BM57" s="158"/>
      <c r="BN57" s="158"/>
    </row>
    <row r="58" customFormat="false" ht="20.25" hidden="false" customHeight="true" outlineLevel="0" collapsed="false">
      <c r="A58" s="0"/>
      <c r="B58" s="139"/>
      <c r="C58" s="267"/>
      <c r="D58" s="267"/>
      <c r="E58" s="267"/>
      <c r="F58" s="267"/>
      <c r="G58" s="159"/>
      <c r="H58" s="159"/>
      <c r="I58" s="110"/>
      <c r="J58" s="111"/>
      <c r="K58" s="110"/>
      <c r="L58" s="111"/>
      <c r="M58" s="144"/>
      <c r="N58" s="144"/>
      <c r="O58" s="160"/>
      <c r="P58" s="160"/>
      <c r="Q58" s="160"/>
      <c r="R58" s="160"/>
      <c r="S58" s="146"/>
      <c r="T58" s="146"/>
      <c r="U58" s="146"/>
      <c r="V58" s="147" t="s">
        <v>
51</v>
      </c>
      <c r="W58" s="161"/>
      <c r="X58" s="161"/>
      <c r="Y58" s="162"/>
      <c r="Z58" s="168"/>
      <c r="AA58" s="151"/>
      <c r="AB58" s="268"/>
      <c r="AC58" s="268"/>
      <c r="AD58" s="268"/>
      <c r="AE58" s="268"/>
      <c r="AF58" s="268"/>
      <c r="AG58" s="154"/>
      <c r="AH58" s="151"/>
      <c r="AI58" s="268"/>
      <c r="AJ58" s="268"/>
      <c r="AK58" s="268"/>
      <c r="AL58" s="268"/>
      <c r="AM58" s="268"/>
      <c r="AN58" s="154"/>
      <c r="AO58" s="151"/>
      <c r="AP58" s="268"/>
      <c r="AQ58" s="268"/>
      <c r="AR58" s="268"/>
      <c r="AS58" s="268"/>
      <c r="AT58" s="268"/>
      <c r="AU58" s="154"/>
      <c r="AV58" s="151"/>
      <c r="AW58" s="268"/>
      <c r="AX58" s="268"/>
      <c r="AY58" s="268"/>
      <c r="AZ58" s="268"/>
      <c r="BA58" s="268"/>
      <c r="BB58" s="154"/>
      <c r="BC58" s="151"/>
      <c r="BD58" s="268"/>
      <c r="BE58" s="269"/>
      <c r="BF58" s="156"/>
      <c r="BG58" s="156"/>
      <c r="BH58" s="157"/>
      <c r="BI58" s="157"/>
      <c r="BJ58" s="158"/>
      <c r="BK58" s="158"/>
      <c r="BL58" s="158"/>
      <c r="BM58" s="158"/>
      <c r="BN58" s="158"/>
    </row>
    <row r="59" customFormat="false" ht="20.25" hidden="false" customHeight="true" outlineLevel="0" collapsed="false">
      <c r="A59" s="0"/>
      <c r="B59" s="108" t="n">
        <f aca="false">
B56+1</f>
        <v>
14</v>
      </c>
      <c r="C59" s="267"/>
      <c r="D59" s="267"/>
      <c r="E59" s="267"/>
      <c r="F59" s="267"/>
      <c r="G59" s="159"/>
      <c r="H59" s="159"/>
      <c r="I59" s="110"/>
      <c r="J59" s="111"/>
      <c r="K59" s="110"/>
      <c r="L59" s="111"/>
      <c r="M59" s="112"/>
      <c r="N59" s="112"/>
      <c r="O59" s="160"/>
      <c r="P59" s="160"/>
      <c r="Q59" s="160"/>
      <c r="R59" s="160"/>
      <c r="S59" s="146"/>
      <c r="T59" s="146"/>
      <c r="U59" s="146"/>
      <c r="V59" s="114" t="s">
        <v>
57</v>
      </c>
      <c r="W59" s="115"/>
      <c r="X59" s="115"/>
      <c r="Y59" s="116"/>
      <c r="Z59" s="117"/>
      <c r="AA59" s="118" t="str">
        <f aca="false">
IF(AA58="","",VLOOKUP(AA58,シフト記号表!$C$5:$W$46,21,0))</f>
        <v>
</v>
      </c>
      <c r="AB59" s="119" t="str">
        <f aca="false">
IF(AB58="","",VLOOKUP(AB58,シフト記号表!$C$5:$W$46,21,0))</f>
        <v>
</v>
      </c>
      <c r="AC59" s="119" t="str">
        <f aca="false">
IF(AC58="","",VLOOKUP(AC58,シフト記号表!$C$5:$W$46,21,0))</f>
        <v>
</v>
      </c>
      <c r="AD59" s="119" t="str">
        <f aca="false">
IF(AD58="","",VLOOKUP(AD58,シフト記号表!$C$5:$W$46,21,0))</f>
        <v>
</v>
      </c>
      <c r="AE59" s="119" t="str">
        <f aca="false">
IF(AE58="","",VLOOKUP(AE58,シフト記号表!$C$5:$W$46,21,0))</f>
        <v>
</v>
      </c>
      <c r="AF59" s="119" t="str">
        <f aca="false">
IF(AF58="","",VLOOKUP(AF58,シフト記号表!$C$5:$W$46,21,0))</f>
        <v>
</v>
      </c>
      <c r="AG59" s="120" t="str">
        <f aca="false">
IF(AG58="","",VLOOKUP(AG58,シフト記号表!$C$5:$W$46,21,0))</f>
        <v>
</v>
      </c>
      <c r="AH59" s="118" t="str">
        <f aca="false">
IF(AH58="","",VLOOKUP(AH58,シフト記号表!$C$5:$W$46,21,0))</f>
        <v>
</v>
      </c>
      <c r="AI59" s="119" t="str">
        <f aca="false">
IF(AI58="","",VLOOKUP(AI58,シフト記号表!$C$5:$W$46,21,0))</f>
        <v>
</v>
      </c>
      <c r="AJ59" s="119" t="str">
        <f aca="false">
IF(AJ58="","",VLOOKUP(AJ58,シフト記号表!$C$5:$W$46,21,0))</f>
        <v>
</v>
      </c>
      <c r="AK59" s="119" t="str">
        <f aca="false">
IF(AK58="","",VLOOKUP(AK58,シフト記号表!$C$5:$W$46,21,0))</f>
        <v>
</v>
      </c>
      <c r="AL59" s="119" t="str">
        <f aca="false">
IF(AL58="","",VLOOKUP(AL58,シフト記号表!$C$5:$W$46,21,0))</f>
        <v>
</v>
      </c>
      <c r="AM59" s="119" t="str">
        <f aca="false">
IF(AM58="","",VLOOKUP(AM58,シフト記号表!$C$5:$W$46,21,0))</f>
        <v>
</v>
      </c>
      <c r="AN59" s="120" t="str">
        <f aca="false">
IF(AN58="","",VLOOKUP(AN58,シフト記号表!$C$5:$W$46,21,0))</f>
        <v>
</v>
      </c>
      <c r="AO59" s="118" t="str">
        <f aca="false">
IF(AO58="","",VLOOKUP(AO58,シフト記号表!$C$5:$W$46,21,0))</f>
        <v>
</v>
      </c>
      <c r="AP59" s="119" t="str">
        <f aca="false">
IF(AP58="","",VLOOKUP(AP58,シフト記号表!$C$5:$W$46,21,0))</f>
        <v>
</v>
      </c>
      <c r="AQ59" s="119" t="str">
        <f aca="false">
IF(AQ58="","",VLOOKUP(AQ58,シフト記号表!$C$5:$W$46,21,0))</f>
        <v>
</v>
      </c>
      <c r="AR59" s="119" t="str">
        <f aca="false">
IF(AR58="","",VLOOKUP(AR58,シフト記号表!$C$5:$W$46,21,0))</f>
        <v>
</v>
      </c>
      <c r="AS59" s="119" t="str">
        <f aca="false">
IF(AS58="","",VLOOKUP(AS58,シフト記号表!$C$5:$W$46,21,0))</f>
        <v>
</v>
      </c>
      <c r="AT59" s="119" t="str">
        <f aca="false">
IF(AT58="","",VLOOKUP(AT58,シフト記号表!$C$5:$W$46,21,0))</f>
        <v>
</v>
      </c>
      <c r="AU59" s="120" t="str">
        <f aca="false">
IF(AU58="","",VLOOKUP(AU58,シフト記号表!$C$5:$W$46,21,0))</f>
        <v>
</v>
      </c>
      <c r="AV59" s="118" t="str">
        <f aca="false">
IF(AV58="","",VLOOKUP(AV58,シフト記号表!$C$5:$W$46,21,0))</f>
        <v>
</v>
      </c>
      <c r="AW59" s="119" t="str">
        <f aca="false">
IF(AW58="","",VLOOKUP(AW58,シフト記号表!$C$5:$W$46,21,0))</f>
        <v>
</v>
      </c>
      <c r="AX59" s="119" t="str">
        <f aca="false">
IF(AX58="","",VLOOKUP(AX58,シフト記号表!$C$5:$W$46,21,0))</f>
        <v>
</v>
      </c>
      <c r="AY59" s="119" t="str">
        <f aca="false">
IF(AY58="","",VLOOKUP(AY58,シフト記号表!$C$5:$W$46,21,0))</f>
        <v>
</v>
      </c>
      <c r="AZ59" s="119" t="str">
        <f aca="false">
IF(AZ58="","",VLOOKUP(AZ58,シフト記号表!$C$5:$W$46,21,0))</f>
        <v>
</v>
      </c>
      <c r="BA59" s="119" t="str">
        <f aca="false">
IF(BA58="","",VLOOKUP(BA58,シフト記号表!$C$5:$W$46,21,0))</f>
        <v>
</v>
      </c>
      <c r="BB59" s="120" t="str">
        <f aca="false">
IF(BB58="","",VLOOKUP(BB58,シフト記号表!$C$5:$W$46,21,0))</f>
        <v>
</v>
      </c>
      <c r="BC59" s="118" t="str">
        <f aca="false">
IF(BC58="","",VLOOKUP(BC58,シフト記号表!$C$5:$W$46,21,0))</f>
        <v>
</v>
      </c>
      <c r="BD59" s="119" t="str">
        <f aca="false">
IF(BD58="","",VLOOKUP(BD58,シフト記号表!$C$5:$W$46,21,0))</f>
        <v>
</v>
      </c>
      <c r="BE59" s="119" t="str">
        <f aca="false">
IF(BE58="","",VLOOKUP(BE58,シフト記号表!$C$5:$W$46,21,0))</f>
        <v>
</v>
      </c>
      <c r="BF59" s="122" t="n">
        <f aca="false">
IF($BI$3="計画",SUM(AA59:BB59),IF($BI$3="実績",SUM(AA59:BE59),""))</f>
        <v>
0</v>
      </c>
      <c r="BG59" s="122"/>
      <c r="BH59" s="123" t="n">
        <f aca="false">
IF($BI$3="計画",BF59/4,IF($BI$3="実績",(BF59/($BI$7/7)),""))</f>
        <v>
0</v>
      </c>
      <c r="BI59" s="123"/>
      <c r="BJ59" s="158"/>
      <c r="BK59" s="158"/>
      <c r="BL59" s="158"/>
      <c r="BM59" s="158"/>
      <c r="BN59" s="158"/>
    </row>
    <row r="60" customFormat="false" ht="20.25" hidden="false" customHeight="true" outlineLevel="0" collapsed="false">
      <c r="A60" s="0"/>
      <c r="B60" s="124"/>
      <c r="C60" s="267"/>
      <c r="D60" s="267"/>
      <c r="E60" s="267"/>
      <c r="F60" s="267"/>
      <c r="G60" s="125"/>
      <c r="H60" s="125"/>
      <c r="I60" s="126" t="n">
        <f aca="false">
G59</f>
        <v>
0</v>
      </c>
      <c r="J60" s="126"/>
      <c r="K60" s="126" t="n">
        <f aca="false">
M59</f>
        <v>
0</v>
      </c>
      <c r="L60" s="126"/>
      <c r="M60" s="127"/>
      <c r="N60" s="127"/>
      <c r="O60" s="128"/>
      <c r="P60" s="128"/>
      <c r="Q60" s="128"/>
      <c r="R60" s="128"/>
      <c r="S60" s="146"/>
      <c r="T60" s="146"/>
      <c r="U60" s="146"/>
      <c r="V60" s="129" t="s">
        <v>
58</v>
      </c>
      <c r="W60" s="172"/>
      <c r="X60" s="172"/>
      <c r="Y60" s="173"/>
      <c r="Z60" s="174"/>
      <c r="AA60" s="133" t="str">
        <f aca="false">
IF(AA58="","",VLOOKUP(AA58,シフト記号表!$C$5:$Y$46,23,0))</f>
        <v>
</v>
      </c>
      <c r="AB60" s="134" t="str">
        <f aca="false">
IF(AB58="","",VLOOKUP(AB58,シフト記号表!$C$5:$Y$46,23,0))</f>
        <v>
</v>
      </c>
      <c r="AC60" s="134" t="str">
        <f aca="false">
IF(AC58="","",VLOOKUP(AC58,シフト記号表!$C$5:$Y$46,23,0))</f>
        <v>
</v>
      </c>
      <c r="AD60" s="134" t="str">
        <f aca="false">
IF(AD58="","",VLOOKUP(AD58,シフト記号表!$C$5:$Y$46,23,0))</f>
        <v>
</v>
      </c>
      <c r="AE60" s="134" t="str">
        <f aca="false">
IF(AE58="","",VLOOKUP(AE58,シフト記号表!$C$5:$Y$46,23,0))</f>
        <v>
</v>
      </c>
      <c r="AF60" s="134" t="str">
        <f aca="false">
IF(AF58="","",VLOOKUP(AF58,シフト記号表!$C$5:$Y$46,23,0))</f>
        <v>
</v>
      </c>
      <c r="AG60" s="135" t="str">
        <f aca="false">
IF(AG58="","",VLOOKUP(AG58,シフト記号表!$C$5:$Y$46,23,0))</f>
        <v>
</v>
      </c>
      <c r="AH60" s="133" t="str">
        <f aca="false">
IF(AH58="","",VLOOKUP(AH58,シフト記号表!$C$5:$Y$46,23,0))</f>
        <v>
</v>
      </c>
      <c r="AI60" s="134" t="str">
        <f aca="false">
IF(AI58="","",VLOOKUP(AI58,シフト記号表!$C$5:$Y$46,23,0))</f>
        <v>
</v>
      </c>
      <c r="AJ60" s="134" t="str">
        <f aca="false">
IF(AJ58="","",VLOOKUP(AJ58,シフト記号表!$C$5:$Y$46,23,0))</f>
        <v>
</v>
      </c>
      <c r="AK60" s="134" t="str">
        <f aca="false">
IF(AK58="","",VLOOKUP(AK58,シフト記号表!$C$5:$Y$46,23,0))</f>
        <v>
</v>
      </c>
      <c r="AL60" s="134" t="str">
        <f aca="false">
IF(AL58="","",VLOOKUP(AL58,シフト記号表!$C$5:$Y$46,23,0))</f>
        <v>
</v>
      </c>
      <c r="AM60" s="134" t="str">
        <f aca="false">
IF(AM58="","",VLOOKUP(AM58,シフト記号表!$C$5:$Y$46,23,0))</f>
        <v>
</v>
      </c>
      <c r="AN60" s="135" t="str">
        <f aca="false">
IF(AN58="","",VLOOKUP(AN58,シフト記号表!$C$5:$Y$46,23,0))</f>
        <v>
</v>
      </c>
      <c r="AO60" s="133" t="str">
        <f aca="false">
IF(AO58="","",VLOOKUP(AO58,シフト記号表!$C$5:$Y$46,23,0))</f>
        <v>
</v>
      </c>
      <c r="AP60" s="134" t="str">
        <f aca="false">
IF(AP58="","",VLOOKUP(AP58,シフト記号表!$C$5:$Y$46,23,0))</f>
        <v>
</v>
      </c>
      <c r="AQ60" s="134" t="str">
        <f aca="false">
IF(AQ58="","",VLOOKUP(AQ58,シフト記号表!$C$5:$Y$46,23,0))</f>
        <v>
</v>
      </c>
      <c r="AR60" s="134" t="str">
        <f aca="false">
IF(AR58="","",VLOOKUP(AR58,シフト記号表!$C$5:$Y$46,23,0))</f>
        <v>
</v>
      </c>
      <c r="AS60" s="134" t="str">
        <f aca="false">
IF(AS58="","",VLOOKUP(AS58,シフト記号表!$C$5:$Y$46,23,0))</f>
        <v>
</v>
      </c>
      <c r="AT60" s="134" t="str">
        <f aca="false">
IF(AT58="","",VLOOKUP(AT58,シフト記号表!$C$5:$Y$46,23,0))</f>
        <v>
</v>
      </c>
      <c r="AU60" s="135" t="str">
        <f aca="false">
IF(AU58="","",VLOOKUP(AU58,シフト記号表!$C$5:$Y$46,23,0))</f>
        <v>
</v>
      </c>
      <c r="AV60" s="133" t="str">
        <f aca="false">
IF(AV58="","",VLOOKUP(AV58,シフト記号表!$C$5:$Y$46,23,0))</f>
        <v>
</v>
      </c>
      <c r="AW60" s="134" t="str">
        <f aca="false">
IF(AW58="","",VLOOKUP(AW58,シフト記号表!$C$5:$Y$46,23,0))</f>
        <v>
</v>
      </c>
      <c r="AX60" s="134" t="str">
        <f aca="false">
IF(AX58="","",VLOOKUP(AX58,シフト記号表!$C$5:$Y$46,23,0))</f>
        <v>
</v>
      </c>
      <c r="AY60" s="134" t="str">
        <f aca="false">
IF(AY58="","",VLOOKUP(AY58,シフト記号表!$C$5:$Y$46,23,0))</f>
        <v>
</v>
      </c>
      <c r="AZ60" s="134" t="str">
        <f aca="false">
IF(AZ58="","",VLOOKUP(AZ58,シフト記号表!$C$5:$Y$46,23,0))</f>
        <v>
</v>
      </c>
      <c r="BA60" s="134" t="str">
        <f aca="false">
IF(BA58="","",VLOOKUP(BA58,シフト記号表!$C$5:$Y$46,23,0))</f>
        <v>
</v>
      </c>
      <c r="BB60" s="135" t="str">
        <f aca="false">
IF(BB58="","",VLOOKUP(BB58,シフト記号表!$C$5:$Y$46,23,0))</f>
        <v>
</v>
      </c>
      <c r="BC60" s="133" t="str">
        <f aca="false">
IF(BC58="","",VLOOKUP(BC58,シフト記号表!$C$5:$Y$46,23,0))</f>
        <v>
</v>
      </c>
      <c r="BD60" s="134" t="str">
        <f aca="false">
IF(BD58="","",VLOOKUP(BD58,シフト記号表!$C$5:$Y$46,23,0))</f>
        <v>
</v>
      </c>
      <c r="BE60" s="134" t="str">
        <f aca="false">
IF(BE58="","",VLOOKUP(BE58,シフト記号表!$C$5:$Y$46,23,0))</f>
        <v>
</v>
      </c>
      <c r="BF60" s="137" t="n">
        <f aca="false">
IF($BI$3="計画",SUM(AA60:BB60),IF($BI$3="実績",SUM(AA60:BE60),""))</f>
        <v>
0</v>
      </c>
      <c r="BG60" s="137"/>
      <c r="BH60" s="138" t="n">
        <f aca="false">
IF($BI$3="計画",BF60/4,IF($BI$3="実績",(BF60/($BI$7/7)),""))</f>
        <v>
0</v>
      </c>
      <c r="BI60" s="138"/>
      <c r="BJ60" s="158"/>
      <c r="BK60" s="158"/>
      <c r="BL60" s="158"/>
      <c r="BM60" s="158"/>
      <c r="BN60" s="158"/>
    </row>
    <row r="61" customFormat="false" ht="20.25" hidden="false" customHeight="true" outlineLevel="0" collapsed="false">
      <c r="A61" s="0"/>
      <c r="B61" s="139"/>
      <c r="C61" s="267"/>
      <c r="D61" s="267"/>
      <c r="E61" s="267"/>
      <c r="F61" s="267"/>
      <c r="G61" s="159"/>
      <c r="H61" s="159"/>
      <c r="I61" s="110"/>
      <c r="J61" s="111"/>
      <c r="K61" s="110"/>
      <c r="L61" s="111"/>
      <c r="M61" s="144"/>
      <c r="N61" s="144"/>
      <c r="O61" s="160"/>
      <c r="P61" s="160"/>
      <c r="Q61" s="160"/>
      <c r="R61" s="160"/>
      <c r="S61" s="146"/>
      <c r="T61" s="146"/>
      <c r="U61" s="146"/>
      <c r="V61" s="147" t="s">
        <v>
51</v>
      </c>
      <c r="W61" s="161"/>
      <c r="X61" s="161"/>
      <c r="Y61" s="162"/>
      <c r="Z61" s="168"/>
      <c r="AA61" s="151"/>
      <c r="AB61" s="268"/>
      <c r="AC61" s="268"/>
      <c r="AD61" s="268"/>
      <c r="AE61" s="268"/>
      <c r="AF61" s="268"/>
      <c r="AG61" s="154"/>
      <c r="AH61" s="151"/>
      <c r="AI61" s="268"/>
      <c r="AJ61" s="268"/>
      <c r="AK61" s="268"/>
      <c r="AL61" s="268"/>
      <c r="AM61" s="268"/>
      <c r="AN61" s="154"/>
      <c r="AO61" s="151"/>
      <c r="AP61" s="268"/>
      <c r="AQ61" s="268"/>
      <c r="AR61" s="268"/>
      <c r="AS61" s="268"/>
      <c r="AT61" s="268"/>
      <c r="AU61" s="154"/>
      <c r="AV61" s="151"/>
      <c r="AW61" s="268"/>
      <c r="AX61" s="268"/>
      <c r="AY61" s="268"/>
      <c r="AZ61" s="268"/>
      <c r="BA61" s="268"/>
      <c r="BB61" s="154"/>
      <c r="BC61" s="151"/>
      <c r="BD61" s="268"/>
      <c r="BE61" s="269"/>
      <c r="BF61" s="156"/>
      <c r="BG61" s="156"/>
      <c r="BH61" s="157"/>
      <c r="BI61" s="157"/>
      <c r="BJ61" s="158"/>
      <c r="BK61" s="158"/>
      <c r="BL61" s="158"/>
      <c r="BM61" s="158"/>
      <c r="BN61" s="158"/>
    </row>
    <row r="62" customFormat="false" ht="20.25" hidden="false" customHeight="true" outlineLevel="0" collapsed="false">
      <c r="A62" s="0"/>
      <c r="B62" s="108" t="n">
        <f aca="false">
B59+1</f>
        <v>
15</v>
      </c>
      <c r="C62" s="267"/>
      <c r="D62" s="267"/>
      <c r="E62" s="267"/>
      <c r="F62" s="267"/>
      <c r="G62" s="159"/>
      <c r="H62" s="159"/>
      <c r="I62" s="110"/>
      <c r="J62" s="111"/>
      <c r="K62" s="110"/>
      <c r="L62" s="111"/>
      <c r="M62" s="112"/>
      <c r="N62" s="112"/>
      <c r="O62" s="160"/>
      <c r="P62" s="160"/>
      <c r="Q62" s="160"/>
      <c r="R62" s="160"/>
      <c r="S62" s="146"/>
      <c r="T62" s="146"/>
      <c r="U62" s="146"/>
      <c r="V62" s="114" t="s">
        <v>
57</v>
      </c>
      <c r="W62" s="115"/>
      <c r="X62" s="115"/>
      <c r="Y62" s="116"/>
      <c r="Z62" s="117"/>
      <c r="AA62" s="118" t="str">
        <f aca="false">
IF(AA61="","",VLOOKUP(AA61,シフト記号表!$C$5:$W$46,21,0))</f>
        <v>
</v>
      </c>
      <c r="AB62" s="119" t="str">
        <f aca="false">
IF(AB61="","",VLOOKUP(AB61,シフト記号表!$C$5:$W$46,21,0))</f>
        <v>
</v>
      </c>
      <c r="AC62" s="119" t="str">
        <f aca="false">
IF(AC61="","",VLOOKUP(AC61,シフト記号表!$C$5:$W$46,21,0))</f>
        <v>
</v>
      </c>
      <c r="AD62" s="119" t="str">
        <f aca="false">
IF(AD61="","",VLOOKUP(AD61,シフト記号表!$C$5:$W$46,21,0))</f>
        <v>
</v>
      </c>
      <c r="AE62" s="119" t="str">
        <f aca="false">
IF(AE61="","",VLOOKUP(AE61,シフト記号表!$C$5:$W$46,21,0))</f>
        <v>
</v>
      </c>
      <c r="AF62" s="119" t="str">
        <f aca="false">
IF(AF61="","",VLOOKUP(AF61,シフト記号表!$C$5:$W$46,21,0))</f>
        <v>
</v>
      </c>
      <c r="AG62" s="120" t="str">
        <f aca="false">
IF(AG61="","",VLOOKUP(AG61,シフト記号表!$C$5:$W$46,21,0))</f>
        <v>
</v>
      </c>
      <c r="AH62" s="118" t="str">
        <f aca="false">
IF(AH61="","",VLOOKUP(AH61,シフト記号表!$C$5:$W$46,21,0))</f>
        <v>
</v>
      </c>
      <c r="AI62" s="119" t="str">
        <f aca="false">
IF(AI61="","",VLOOKUP(AI61,シフト記号表!$C$5:$W$46,21,0))</f>
        <v>
</v>
      </c>
      <c r="AJ62" s="119" t="str">
        <f aca="false">
IF(AJ61="","",VLOOKUP(AJ61,シフト記号表!$C$5:$W$46,21,0))</f>
        <v>
</v>
      </c>
      <c r="AK62" s="119" t="str">
        <f aca="false">
IF(AK61="","",VLOOKUP(AK61,シフト記号表!$C$5:$W$46,21,0))</f>
        <v>
</v>
      </c>
      <c r="AL62" s="119" t="str">
        <f aca="false">
IF(AL61="","",VLOOKUP(AL61,シフト記号表!$C$5:$W$46,21,0))</f>
        <v>
</v>
      </c>
      <c r="AM62" s="119" t="str">
        <f aca="false">
IF(AM61="","",VLOOKUP(AM61,シフト記号表!$C$5:$W$46,21,0))</f>
        <v>
</v>
      </c>
      <c r="AN62" s="120" t="str">
        <f aca="false">
IF(AN61="","",VLOOKUP(AN61,シフト記号表!$C$5:$W$46,21,0))</f>
        <v>
</v>
      </c>
      <c r="AO62" s="118" t="str">
        <f aca="false">
IF(AO61="","",VLOOKUP(AO61,シフト記号表!$C$5:$W$46,21,0))</f>
        <v>
</v>
      </c>
      <c r="AP62" s="119" t="str">
        <f aca="false">
IF(AP61="","",VLOOKUP(AP61,シフト記号表!$C$5:$W$46,21,0))</f>
        <v>
</v>
      </c>
      <c r="AQ62" s="119" t="str">
        <f aca="false">
IF(AQ61="","",VLOOKUP(AQ61,シフト記号表!$C$5:$W$46,21,0))</f>
        <v>
</v>
      </c>
      <c r="AR62" s="119" t="str">
        <f aca="false">
IF(AR61="","",VLOOKUP(AR61,シフト記号表!$C$5:$W$46,21,0))</f>
        <v>
</v>
      </c>
      <c r="AS62" s="119" t="str">
        <f aca="false">
IF(AS61="","",VLOOKUP(AS61,シフト記号表!$C$5:$W$46,21,0))</f>
        <v>
</v>
      </c>
      <c r="AT62" s="119" t="str">
        <f aca="false">
IF(AT61="","",VLOOKUP(AT61,シフト記号表!$C$5:$W$46,21,0))</f>
        <v>
</v>
      </c>
      <c r="AU62" s="120" t="str">
        <f aca="false">
IF(AU61="","",VLOOKUP(AU61,シフト記号表!$C$5:$W$46,21,0))</f>
        <v>
</v>
      </c>
      <c r="AV62" s="118" t="str">
        <f aca="false">
IF(AV61="","",VLOOKUP(AV61,シフト記号表!$C$5:$W$46,21,0))</f>
        <v>
</v>
      </c>
      <c r="AW62" s="119" t="str">
        <f aca="false">
IF(AW61="","",VLOOKUP(AW61,シフト記号表!$C$5:$W$46,21,0))</f>
        <v>
</v>
      </c>
      <c r="AX62" s="119" t="str">
        <f aca="false">
IF(AX61="","",VLOOKUP(AX61,シフト記号表!$C$5:$W$46,21,0))</f>
        <v>
</v>
      </c>
      <c r="AY62" s="119" t="str">
        <f aca="false">
IF(AY61="","",VLOOKUP(AY61,シフト記号表!$C$5:$W$46,21,0))</f>
        <v>
</v>
      </c>
      <c r="AZ62" s="119" t="str">
        <f aca="false">
IF(AZ61="","",VLOOKUP(AZ61,シフト記号表!$C$5:$W$46,21,0))</f>
        <v>
</v>
      </c>
      <c r="BA62" s="119" t="str">
        <f aca="false">
IF(BA61="","",VLOOKUP(BA61,シフト記号表!$C$5:$W$46,21,0))</f>
        <v>
</v>
      </c>
      <c r="BB62" s="120" t="str">
        <f aca="false">
IF(BB61="","",VLOOKUP(BB61,シフト記号表!$C$5:$W$46,21,0))</f>
        <v>
</v>
      </c>
      <c r="BC62" s="118" t="str">
        <f aca="false">
IF(BC61="","",VLOOKUP(BC61,シフト記号表!$C$5:$W$46,21,0))</f>
        <v>
</v>
      </c>
      <c r="BD62" s="119" t="str">
        <f aca="false">
IF(BD61="","",VLOOKUP(BD61,シフト記号表!$C$5:$W$46,21,0))</f>
        <v>
</v>
      </c>
      <c r="BE62" s="119" t="str">
        <f aca="false">
IF(BE61="","",VLOOKUP(BE61,シフト記号表!$C$5:$W$46,21,0))</f>
        <v>
</v>
      </c>
      <c r="BF62" s="122" t="n">
        <f aca="false">
IF($BI$3="計画",SUM(AA62:BB62),IF($BI$3="実績",SUM(AA62:BE62),""))</f>
        <v>
0</v>
      </c>
      <c r="BG62" s="122"/>
      <c r="BH62" s="123" t="n">
        <f aca="false">
IF($BI$3="計画",BF62/4,IF($BI$3="実績",(BF62/($BI$7/7)),""))</f>
        <v>
0</v>
      </c>
      <c r="BI62" s="123"/>
      <c r="BJ62" s="158"/>
      <c r="BK62" s="158"/>
      <c r="BL62" s="158"/>
      <c r="BM62" s="158"/>
      <c r="BN62" s="158"/>
    </row>
    <row r="63" customFormat="false" ht="20.25" hidden="false" customHeight="true" outlineLevel="0" collapsed="false">
      <c r="A63" s="0"/>
      <c r="B63" s="124"/>
      <c r="C63" s="267"/>
      <c r="D63" s="267"/>
      <c r="E63" s="267"/>
      <c r="F63" s="267"/>
      <c r="G63" s="125"/>
      <c r="H63" s="125"/>
      <c r="I63" s="126" t="n">
        <f aca="false">
G62</f>
        <v>
0</v>
      </c>
      <c r="J63" s="126"/>
      <c r="K63" s="126" t="n">
        <f aca="false">
M62</f>
        <v>
0</v>
      </c>
      <c r="L63" s="126"/>
      <c r="M63" s="127"/>
      <c r="N63" s="127"/>
      <c r="O63" s="128"/>
      <c r="P63" s="128"/>
      <c r="Q63" s="128"/>
      <c r="R63" s="128"/>
      <c r="S63" s="146"/>
      <c r="T63" s="146"/>
      <c r="U63" s="146"/>
      <c r="V63" s="129" t="s">
        <v>
58</v>
      </c>
      <c r="W63" s="172"/>
      <c r="X63" s="172"/>
      <c r="Y63" s="173"/>
      <c r="Z63" s="174"/>
      <c r="AA63" s="133" t="str">
        <f aca="false">
IF(AA61="","",VLOOKUP(AA61,シフト記号表!$C$5:$Y$46,23,0))</f>
        <v>
</v>
      </c>
      <c r="AB63" s="134" t="str">
        <f aca="false">
IF(AB61="","",VLOOKUP(AB61,シフト記号表!$C$5:$Y$46,23,0))</f>
        <v>
</v>
      </c>
      <c r="AC63" s="134" t="str">
        <f aca="false">
IF(AC61="","",VLOOKUP(AC61,シフト記号表!$C$5:$Y$46,23,0))</f>
        <v>
</v>
      </c>
      <c r="AD63" s="134" t="str">
        <f aca="false">
IF(AD61="","",VLOOKUP(AD61,シフト記号表!$C$5:$Y$46,23,0))</f>
        <v>
</v>
      </c>
      <c r="AE63" s="134" t="str">
        <f aca="false">
IF(AE61="","",VLOOKUP(AE61,シフト記号表!$C$5:$Y$46,23,0))</f>
        <v>
</v>
      </c>
      <c r="AF63" s="134" t="str">
        <f aca="false">
IF(AF61="","",VLOOKUP(AF61,シフト記号表!$C$5:$Y$46,23,0))</f>
        <v>
</v>
      </c>
      <c r="AG63" s="135" t="str">
        <f aca="false">
IF(AG61="","",VLOOKUP(AG61,シフト記号表!$C$5:$Y$46,23,0))</f>
        <v>
</v>
      </c>
      <c r="AH63" s="133" t="str">
        <f aca="false">
IF(AH61="","",VLOOKUP(AH61,シフト記号表!$C$5:$Y$46,23,0))</f>
        <v>
</v>
      </c>
      <c r="AI63" s="134" t="str">
        <f aca="false">
IF(AI61="","",VLOOKUP(AI61,シフト記号表!$C$5:$Y$46,23,0))</f>
        <v>
</v>
      </c>
      <c r="AJ63" s="134" t="str">
        <f aca="false">
IF(AJ61="","",VLOOKUP(AJ61,シフト記号表!$C$5:$Y$46,23,0))</f>
        <v>
</v>
      </c>
      <c r="AK63" s="134" t="str">
        <f aca="false">
IF(AK61="","",VLOOKUP(AK61,シフト記号表!$C$5:$Y$46,23,0))</f>
        <v>
</v>
      </c>
      <c r="AL63" s="134" t="str">
        <f aca="false">
IF(AL61="","",VLOOKUP(AL61,シフト記号表!$C$5:$Y$46,23,0))</f>
        <v>
</v>
      </c>
      <c r="AM63" s="134" t="str">
        <f aca="false">
IF(AM61="","",VLOOKUP(AM61,シフト記号表!$C$5:$Y$46,23,0))</f>
        <v>
</v>
      </c>
      <c r="AN63" s="135" t="str">
        <f aca="false">
IF(AN61="","",VLOOKUP(AN61,シフト記号表!$C$5:$Y$46,23,0))</f>
        <v>
</v>
      </c>
      <c r="AO63" s="133" t="str">
        <f aca="false">
IF(AO61="","",VLOOKUP(AO61,シフト記号表!$C$5:$Y$46,23,0))</f>
        <v>
</v>
      </c>
      <c r="AP63" s="134" t="str">
        <f aca="false">
IF(AP61="","",VLOOKUP(AP61,シフト記号表!$C$5:$Y$46,23,0))</f>
        <v>
</v>
      </c>
      <c r="AQ63" s="134" t="str">
        <f aca="false">
IF(AQ61="","",VLOOKUP(AQ61,シフト記号表!$C$5:$Y$46,23,0))</f>
        <v>
</v>
      </c>
      <c r="AR63" s="134" t="str">
        <f aca="false">
IF(AR61="","",VLOOKUP(AR61,シフト記号表!$C$5:$Y$46,23,0))</f>
        <v>
</v>
      </c>
      <c r="AS63" s="134" t="str">
        <f aca="false">
IF(AS61="","",VLOOKUP(AS61,シフト記号表!$C$5:$Y$46,23,0))</f>
        <v>
</v>
      </c>
      <c r="AT63" s="134" t="str">
        <f aca="false">
IF(AT61="","",VLOOKUP(AT61,シフト記号表!$C$5:$Y$46,23,0))</f>
        <v>
</v>
      </c>
      <c r="AU63" s="135" t="str">
        <f aca="false">
IF(AU61="","",VLOOKUP(AU61,シフト記号表!$C$5:$Y$46,23,0))</f>
        <v>
</v>
      </c>
      <c r="AV63" s="133" t="str">
        <f aca="false">
IF(AV61="","",VLOOKUP(AV61,シフト記号表!$C$5:$Y$46,23,0))</f>
        <v>
</v>
      </c>
      <c r="AW63" s="134" t="str">
        <f aca="false">
IF(AW61="","",VLOOKUP(AW61,シフト記号表!$C$5:$Y$46,23,0))</f>
        <v>
</v>
      </c>
      <c r="AX63" s="134" t="str">
        <f aca="false">
IF(AX61="","",VLOOKUP(AX61,シフト記号表!$C$5:$Y$46,23,0))</f>
        <v>
</v>
      </c>
      <c r="AY63" s="134" t="str">
        <f aca="false">
IF(AY61="","",VLOOKUP(AY61,シフト記号表!$C$5:$Y$46,23,0))</f>
        <v>
</v>
      </c>
      <c r="AZ63" s="134" t="str">
        <f aca="false">
IF(AZ61="","",VLOOKUP(AZ61,シフト記号表!$C$5:$Y$46,23,0))</f>
        <v>
</v>
      </c>
      <c r="BA63" s="134" t="str">
        <f aca="false">
IF(BA61="","",VLOOKUP(BA61,シフト記号表!$C$5:$Y$46,23,0))</f>
        <v>
</v>
      </c>
      <c r="BB63" s="135" t="str">
        <f aca="false">
IF(BB61="","",VLOOKUP(BB61,シフト記号表!$C$5:$Y$46,23,0))</f>
        <v>
</v>
      </c>
      <c r="BC63" s="133" t="str">
        <f aca="false">
IF(BC61="","",VLOOKUP(BC61,シフト記号表!$C$5:$Y$46,23,0))</f>
        <v>
</v>
      </c>
      <c r="BD63" s="134" t="str">
        <f aca="false">
IF(BD61="","",VLOOKUP(BD61,シフト記号表!$C$5:$Y$46,23,0))</f>
        <v>
</v>
      </c>
      <c r="BE63" s="134" t="str">
        <f aca="false">
IF(BE61="","",VLOOKUP(BE61,シフト記号表!$C$5:$Y$46,23,0))</f>
        <v>
</v>
      </c>
      <c r="BF63" s="137" t="n">
        <f aca="false">
IF($BI$3="計画",SUM(AA63:BB63),IF($BI$3="実績",SUM(AA63:BE63),""))</f>
        <v>
0</v>
      </c>
      <c r="BG63" s="137"/>
      <c r="BH63" s="138" t="n">
        <f aca="false">
IF($BI$3="計画",BF63/4,IF($BI$3="実績",(BF63/($BI$7/7)),""))</f>
        <v>
0</v>
      </c>
      <c r="BI63" s="138"/>
      <c r="BJ63" s="158"/>
      <c r="BK63" s="158"/>
      <c r="BL63" s="158"/>
      <c r="BM63" s="158"/>
      <c r="BN63" s="158"/>
    </row>
    <row r="64" customFormat="false" ht="20.25" hidden="false" customHeight="true" outlineLevel="0" collapsed="false">
      <c r="A64" s="0"/>
      <c r="B64" s="139"/>
      <c r="C64" s="267"/>
      <c r="D64" s="267"/>
      <c r="E64" s="267"/>
      <c r="F64" s="267"/>
      <c r="G64" s="159"/>
      <c r="H64" s="159"/>
      <c r="I64" s="110"/>
      <c r="J64" s="111"/>
      <c r="K64" s="110"/>
      <c r="L64" s="111"/>
      <c r="M64" s="144"/>
      <c r="N64" s="144"/>
      <c r="O64" s="160"/>
      <c r="P64" s="160"/>
      <c r="Q64" s="160"/>
      <c r="R64" s="160"/>
      <c r="S64" s="146"/>
      <c r="T64" s="146"/>
      <c r="U64" s="146"/>
      <c r="V64" s="147" t="s">
        <v>
51</v>
      </c>
      <c r="W64" s="161"/>
      <c r="X64" s="161"/>
      <c r="Y64" s="162"/>
      <c r="Z64" s="168"/>
      <c r="AA64" s="151"/>
      <c r="AB64" s="268"/>
      <c r="AC64" s="268"/>
      <c r="AD64" s="268"/>
      <c r="AE64" s="268"/>
      <c r="AF64" s="268"/>
      <c r="AG64" s="154"/>
      <c r="AH64" s="151"/>
      <c r="AI64" s="268"/>
      <c r="AJ64" s="268"/>
      <c r="AK64" s="268"/>
      <c r="AL64" s="268"/>
      <c r="AM64" s="268"/>
      <c r="AN64" s="154"/>
      <c r="AO64" s="151"/>
      <c r="AP64" s="268"/>
      <c r="AQ64" s="268"/>
      <c r="AR64" s="268"/>
      <c r="AS64" s="268"/>
      <c r="AT64" s="268"/>
      <c r="AU64" s="154"/>
      <c r="AV64" s="151"/>
      <c r="AW64" s="268"/>
      <c r="AX64" s="268"/>
      <c r="AY64" s="268"/>
      <c r="AZ64" s="268"/>
      <c r="BA64" s="268"/>
      <c r="BB64" s="154"/>
      <c r="BC64" s="151"/>
      <c r="BD64" s="268"/>
      <c r="BE64" s="269"/>
      <c r="BF64" s="156"/>
      <c r="BG64" s="156"/>
      <c r="BH64" s="157"/>
      <c r="BI64" s="157"/>
      <c r="BJ64" s="158"/>
      <c r="BK64" s="158"/>
      <c r="BL64" s="158"/>
      <c r="BM64" s="158"/>
      <c r="BN64" s="158"/>
    </row>
    <row r="65" customFormat="false" ht="20.25" hidden="false" customHeight="true" outlineLevel="0" collapsed="false">
      <c r="A65" s="0"/>
      <c r="B65" s="108" t="n">
        <f aca="false">
B62+1</f>
        <v>
16</v>
      </c>
      <c r="C65" s="267"/>
      <c r="D65" s="267"/>
      <c r="E65" s="267"/>
      <c r="F65" s="267"/>
      <c r="G65" s="159"/>
      <c r="H65" s="159"/>
      <c r="I65" s="110"/>
      <c r="J65" s="111"/>
      <c r="K65" s="110"/>
      <c r="L65" s="111"/>
      <c r="M65" s="112"/>
      <c r="N65" s="112"/>
      <c r="O65" s="160"/>
      <c r="P65" s="160"/>
      <c r="Q65" s="160"/>
      <c r="R65" s="160"/>
      <c r="S65" s="146"/>
      <c r="T65" s="146"/>
      <c r="U65" s="146"/>
      <c r="V65" s="114" t="s">
        <v>
57</v>
      </c>
      <c r="W65" s="115"/>
      <c r="X65" s="115"/>
      <c r="Y65" s="116"/>
      <c r="Z65" s="117"/>
      <c r="AA65" s="118" t="str">
        <f aca="false">
IF(AA64="","",VLOOKUP(AA64,シフト記号表!$C$5:$W$46,21,0))</f>
        <v>
</v>
      </c>
      <c r="AB65" s="119" t="str">
        <f aca="false">
IF(AB64="","",VLOOKUP(AB64,シフト記号表!$C$5:$W$46,21,0))</f>
        <v>
</v>
      </c>
      <c r="AC65" s="119" t="str">
        <f aca="false">
IF(AC64="","",VLOOKUP(AC64,シフト記号表!$C$5:$W$46,21,0))</f>
        <v>
</v>
      </c>
      <c r="AD65" s="119" t="str">
        <f aca="false">
IF(AD64="","",VLOOKUP(AD64,シフト記号表!$C$5:$W$46,21,0))</f>
        <v>
</v>
      </c>
      <c r="AE65" s="119" t="str">
        <f aca="false">
IF(AE64="","",VLOOKUP(AE64,シフト記号表!$C$5:$W$46,21,0))</f>
        <v>
</v>
      </c>
      <c r="AF65" s="119" t="str">
        <f aca="false">
IF(AF64="","",VLOOKUP(AF64,シフト記号表!$C$5:$W$46,21,0))</f>
        <v>
</v>
      </c>
      <c r="AG65" s="120" t="str">
        <f aca="false">
IF(AG64="","",VLOOKUP(AG64,シフト記号表!$C$5:$W$46,21,0))</f>
        <v>
</v>
      </c>
      <c r="AH65" s="118" t="str">
        <f aca="false">
IF(AH64="","",VLOOKUP(AH64,シフト記号表!$C$5:$W$46,21,0))</f>
        <v>
</v>
      </c>
      <c r="AI65" s="119" t="str">
        <f aca="false">
IF(AI64="","",VLOOKUP(AI64,シフト記号表!$C$5:$W$46,21,0))</f>
        <v>
</v>
      </c>
      <c r="AJ65" s="119" t="str">
        <f aca="false">
IF(AJ64="","",VLOOKUP(AJ64,シフト記号表!$C$5:$W$46,21,0))</f>
        <v>
</v>
      </c>
      <c r="AK65" s="119" t="str">
        <f aca="false">
IF(AK64="","",VLOOKUP(AK64,シフト記号表!$C$5:$W$46,21,0))</f>
        <v>
</v>
      </c>
      <c r="AL65" s="119" t="str">
        <f aca="false">
IF(AL64="","",VLOOKUP(AL64,シフト記号表!$C$5:$W$46,21,0))</f>
        <v>
</v>
      </c>
      <c r="AM65" s="119" t="str">
        <f aca="false">
IF(AM64="","",VLOOKUP(AM64,シフト記号表!$C$5:$W$46,21,0))</f>
        <v>
</v>
      </c>
      <c r="AN65" s="120" t="str">
        <f aca="false">
IF(AN64="","",VLOOKUP(AN64,シフト記号表!$C$5:$W$46,21,0))</f>
        <v>
</v>
      </c>
      <c r="AO65" s="118" t="str">
        <f aca="false">
IF(AO64="","",VLOOKUP(AO64,シフト記号表!$C$5:$W$46,21,0))</f>
        <v>
</v>
      </c>
      <c r="AP65" s="119" t="str">
        <f aca="false">
IF(AP64="","",VLOOKUP(AP64,シフト記号表!$C$5:$W$46,21,0))</f>
        <v>
</v>
      </c>
      <c r="AQ65" s="119" t="str">
        <f aca="false">
IF(AQ64="","",VLOOKUP(AQ64,シフト記号表!$C$5:$W$46,21,0))</f>
        <v>
</v>
      </c>
      <c r="AR65" s="119" t="str">
        <f aca="false">
IF(AR64="","",VLOOKUP(AR64,シフト記号表!$C$5:$W$46,21,0))</f>
        <v>
</v>
      </c>
      <c r="AS65" s="119" t="str">
        <f aca="false">
IF(AS64="","",VLOOKUP(AS64,シフト記号表!$C$5:$W$46,21,0))</f>
        <v>
</v>
      </c>
      <c r="AT65" s="119" t="str">
        <f aca="false">
IF(AT64="","",VLOOKUP(AT64,シフト記号表!$C$5:$W$46,21,0))</f>
        <v>
</v>
      </c>
      <c r="AU65" s="120" t="str">
        <f aca="false">
IF(AU64="","",VLOOKUP(AU64,シフト記号表!$C$5:$W$46,21,0))</f>
        <v>
</v>
      </c>
      <c r="AV65" s="118" t="str">
        <f aca="false">
IF(AV64="","",VLOOKUP(AV64,シフト記号表!$C$5:$W$46,21,0))</f>
        <v>
</v>
      </c>
      <c r="AW65" s="119" t="str">
        <f aca="false">
IF(AW64="","",VLOOKUP(AW64,シフト記号表!$C$5:$W$46,21,0))</f>
        <v>
</v>
      </c>
      <c r="AX65" s="119" t="str">
        <f aca="false">
IF(AX64="","",VLOOKUP(AX64,シフト記号表!$C$5:$W$46,21,0))</f>
        <v>
</v>
      </c>
      <c r="AY65" s="119" t="str">
        <f aca="false">
IF(AY64="","",VLOOKUP(AY64,シフト記号表!$C$5:$W$46,21,0))</f>
        <v>
</v>
      </c>
      <c r="AZ65" s="119" t="str">
        <f aca="false">
IF(AZ64="","",VLOOKUP(AZ64,シフト記号表!$C$5:$W$46,21,0))</f>
        <v>
</v>
      </c>
      <c r="BA65" s="119" t="str">
        <f aca="false">
IF(BA64="","",VLOOKUP(BA64,シフト記号表!$C$5:$W$46,21,0))</f>
        <v>
</v>
      </c>
      <c r="BB65" s="120" t="str">
        <f aca="false">
IF(BB64="","",VLOOKUP(BB64,シフト記号表!$C$5:$W$46,21,0))</f>
        <v>
</v>
      </c>
      <c r="BC65" s="118" t="str">
        <f aca="false">
IF(BC64="","",VLOOKUP(BC64,シフト記号表!$C$5:$W$46,21,0))</f>
        <v>
</v>
      </c>
      <c r="BD65" s="119" t="str">
        <f aca="false">
IF(BD64="","",VLOOKUP(BD64,シフト記号表!$C$5:$W$46,21,0))</f>
        <v>
</v>
      </c>
      <c r="BE65" s="119" t="str">
        <f aca="false">
IF(BE64="","",VLOOKUP(BE64,シフト記号表!$C$5:$W$46,21,0))</f>
        <v>
</v>
      </c>
      <c r="BF65" s="122" t="n">
        <f aca="false">
IF($BI$3="計画",SUM(AA65:BB65),IF($BI$3="実績",SUM(AA65:BE65),""))</f>
        <v>
0</v>
      </c>
      <c r="BG65" s="122"/>
      <c r="BH65" s="123" t="n">
        <f aca="false">
IF($BI$3="計画",BF65/4,IF($BI$3="実績",(BF65/($BI$7/7)),""))</f>
        <v>
0</v>
      </c>
      <c r="BI65" s="123"/>
      <c r="BJ65" s="158"/>
      <c r="BK65" s="158"/>
      <c r="BL65" s="158"/>
      <c r="BM65" s="158"/>
      <c r="BN65" s="158"/>
    </row>
    <row r="66" customFormat="false" ht="20.25" hidden="false" customHeight="true" outlineLevel="0" collapsed="false">
      <c r="A66" s="0"/>
      <c r="B66" s="124"/>
      <c r="C66" s="267"/>
      <c r="D66" s="267"/>
      <c r="E66" s="267"/>
      <c r="F66" s="267"/>
      <c r="G66" s="125"/>
      <c r="H66" s="125"/>
      <c r="I66" s="126" t="n">
        <f aca="false">
G65</f>
        <v>
0</v>
      </c>
      <c r="J66" s="126"/>
      <c r="K66" s="126" t="n">
        <f aca="false">
M65</f>
        <v>
0</v>
      </c>
      <c r="L66" s="126"/>
      <c r="M66" s="127"/>
      <c r="N66" s="127"/>
      <c r="O66" s="128"/>
      <c r="P66" s="128"/>
      <c r="Q66" s="128"/>
      <c r="R66" s="128"/>
      <c r="S66" s="146"/>
      <c r="T66" s="146"/>
      <c r="U66" s="146"/>
      <c r="V66" s="129" t="s">
        <v>
58</v>
      </c>
      <c r="W66" s="172"/>
      <c r="X66" s="172"/>
      <c r="Y66" s="173"/>
      <c r="Z66" s="174"/>
      <c r="AA66" s="133" t="str">
        <f aca="false">
IF(AA64="","",VLOOKUP(AA64,シフト記号表!$C$5:$Y$46,23,0))</f>
        <v>
</v>
      </c>
      <c r="AB66" s="134" t="str">
        <f aca="false">
IF(AB64="","",VLOOKUP(AB64,シフト記号表!$C$5:$Y$46,23,0))</f>
        <v>
</v>
      </c>
      <c r="AC66" s="134" t="str">
        <f aca="false">
IF(AC64="","",VLOOKUP(AC64,シフト記号表!$C$5:$Y$46,23,0))</f>
        <v>
</v>
      </c>
      <c r="AD66" s="134" t="str">
        <f aca="false">
IF(AD64="","",VLOOKUP(AD64,シフト記号表!$C$5:$Y$46,23,0))</f>
        <v>
</v>
      </c>
      <c r="AE66" s="134" t="str">
        <f aca="false">
IF(AE64="","",VLOOKUP(AE64,シフト記号表!$C$5:$Y$46,23,0))</f>
        <v>
</v>
      </c>
      <c r="AF66" s="134" t="str">
        <f aca="false">
IF(AF64="","",VLOOKUP(AF64,シフト記号表!$C$5:$Y$46,23,0))</f>
        <v>
</v>
      </c>
      <c r="AG66" s="135" t="str">
        <f aca="false">
IF(AG64="","",VLOOKUP(AG64,シフト記号表!$C$5:$Y$46,23,0))</f>
        <v>
</v>
      </c>
      <c r="AH66" s="133" t="str">
        <f aca="false">
IF(AH64="","",VLOOKUP(AH64,シフト記号表!$C$5:$Y$46,23,0))</f>
        <v>
</v>
      </c>
      <c r="AI66" s="134" t="str">
        <f aca="false">
IF(AI64="","",VLOOKUP(AI64,シフト記号表!$C$5:$Y$46,23,0))</f>
        <v>
</v>
      </c>
      <c r="AJ66" s="134" t="str">
        <f aca="false">
IF(AJ64="","",VLOOKUP(AJ64,シフト記号表!$C$5:$Y$46,23,0))</f>
        <v>
</v>
      </c>
      <c r="AK66" s="134" t="str">
        <f aca="false">
IF(AK64="","",VLOOKUP(AK64,シフト記号表!$C$5:$Y$46,23,0))</f>
        <v>
</v>
      </c>
      <c r="AL66" s="134" t="str">
        <f aca="false">
IF(AL64="","",VLOOKUP(AL64,シフト記号表!$C$5:$Y$46,23,0))</f>
        <v>
</v>
      </c>
      <c r="AM66" s="134" t="str">
        <f aca="false">
IF(AM64="","",VLOOKUP(AM64,シフト記号表!$C$5:$Y$46,23,0))</f>
        <v>
</v>
      </c>
      <c r="AN66" s="135" t="str">
        <f aca="false">
IF(AN64="","",VLOOKUP(AN64,シフト記号表!$C$5:$Y$46,23,0))</f>
        <v>
</v>
      </c>
      <c r="AO66" s="133" t="str">
        <f aca="false">
IF(AO64="","",VLOOKUP(AO64,シフト記号表!$C$5:$Y$46,23,0))</f>
        <v>
</v>
      </c>
      <c r="AP66" s="134" t="str">
        <f aca="false">
IF(AP64="","",VLOOKUP(AP64,シフト記号表!$C$5:$Y$46,23,0))</f>
        <v>
</v>
      </c>
      <c r="AQ66" s="134" t="str">
        <f aca="false">
IF(AQ64="","",VLOOKUP(AQ64,シフト記号表!$C$5:$Y$46,23,0))</f>
        <v>
</v>
      </c>
      <c r="AR66" s="134" t="str">
        <f aca="false">
IF(AR64="","",VLOOKUP(AR64,シフト記号表!$C$5:$Y$46,23,0))</f>
        <v>
</v>
      </c>
      <c r="AS66" s="134" t="str">
        <f aca="false">
IF(AS64="","",VLOOKUP(AS64,シフト記号表!$C$5:$Y$46,23,0))</f>
        <v>
</v>
      </c>
      <c r="AT66" s="134" t="str">
        <f aca="false">
IF(AT64="","",VLOOKUP(AT64,シフト記号表!$C$5:$Y$46,23,0))</f>
        <v>
</v>
      </c>
      <c r="AU66" s="135" t="str">
        <f aca="false">
IF(AU64="","",VLOOKUP(AU64,シフト記号表!$C$5:$Y$46,23,0))</f>
        <v>
</v>
      </c>
      <c r="AV66" s="133" t="str">
        <f aca="false">
IF(AV64="","",VLOOKUP(AV64,シフト記号表!$C$5:$Y$46,23,0))</f>
        <v>
</v>
      </c>
      <c r="AW66" s="134" t="str">
        <f aca="false">
IF(AW64="","",VLOOKUP(AW64,シフト記号表!$C$5:$Y$46,23,0))</f>
        <v>
</v>
      </c>
      <c r="AX66" s="134" t="str">
        <f aca="false">
IF(AX64="","",VLOOKUP(AX64,シフト記号表!$C$5:$Y$46,23,0))</f>
        <v>
</v>
      </c>
      <c r="AY66" s="134" t="str">
        <f aca="false">
IF(AY64="","",VLOOKUP(AY64,シフト記号表!$C$5:$Y$46,23,0))</f>
        <v>
</v>
      </c>
      <c r="AZ66" s="134" t="str">
        <f aca="false">
IF(AZ64="","",VLOOKUP(AZ64,シフト記号表!$C$5:$Y$46,23,0))</f>
        <v>
</v>
      </c>
      <c r="BA66" s="134" t="str">
        <f aca="false">
IF(BA64="","",VLOOKUP(BA64,シフト記号表!$C$5:$Y$46,23,0))</f>
        <v>
</v>
      </c>
      <c r="BB66" s="135" t="str">
        <f aca="false">
IF(BB64="","",VLOOKUP(BB64,シフト記号表!$C$5:$Y$46,23,0))</f>
        <v>
</v>
      </c>
      <c r="BC66" s="133" t="str">
        <f aca="false">
IF(BC64="","",VLOOKUP(BC64,シフト記号表!$C$5:$Y$46,23,0))</f>
        <v>
</v>
      </c>
      <c r="BD66" s="134" t="str">
        <f aca="false">
IF(BD64="","",VLOOKUP(BD64,シフト記号表!$C$5:$Y$46,23,0))</f>
        <v>
</v>
      </c>
      <c r="BE66" s="134" t="str">
        <f aca="false">
IF(BE64="","",VLOOKUP(BE64,シフト記号表!$C$5:$Y$46,23,0))</f>
        <v>
</v>
      </c>
      <c r="BF66" s="137" t="n">
        <f aca="false">
IF($BI$3="計画",SUM(AA66:BB66),IF($BI$3="実績",SUM(AA66:BE66),""))</f>
        <v>
0</v>
      </c>
      <c r="BG66" s="137"/>
      <c r="BH66" s="138" t="n">
        <f aca="false">
IF($BI$3="計画",BF66/4,IF($BI$3="実績",(BF66/($BI$7/7)),""))</f>
        <v>
0</v>
      </c>
      <c r="BI66" s="138"/>
      <c r="BJ66" s="158"/>
      <c r="BK66" s="158"/>
      <c r="BL66" s="158"/>
      <c r="BM66" s="158"/>
      <c r="BN66" s="158"/>
    </row>
    <row r="67" customFormat="false" ht="20.25" hidden="false" customHeight="true" outlineLevel="0" collapsed="false">
      <c r="A67" s="0"/>
      <c r="B67" s="139"/>
      <c r="C67" s="267"/>
      <c r="D67" s="267"/>
      <c r="E67" s="267"/>
      <c r="F67" s="267"/>
      <c r="G67" s="159"/>
      <c r="H67" s="159"/>
      <c r="I67" s="110"/>
      <c r="J67" s="111"/>
      <c r="K67" s="110"/>
      <c r="L67" s="111"/>
      <c r="M67" s="144"/>
      <c r="N67" s="144"/>
      <c r="O67" s="160"/>
      <c r="P67" s="160"/>
      <c r="Q67" s="160"/>
      <c r="R67" s="160"/>
      <c r="S67" s="146"/>
      <c r="T67" s="146"/>
      <c r="U67" s="146"/>
      <c r="V67" s="147" t="s">
        <v>
51</v>
      </c>
      <c r="W67" s="161"/>
      <c r="X67" s="161"/>
      <c r="Y67" s="162"/>
      <c r="Z67" s="168"/>
      <c r="AA67" s="151"/>
      <c r="AB67" s="268"/>
      <c r="AC67" s="268"/>
      <c r="AD67" s="268"/>
      <c r="AE67" s="268"/>
      <c r="AF67" s="268"/>
      <c r="AG67" s="154"/>
      <c r="AH67" s="151"/>
      <c r="AI67" s="268"/>
      <c r="AJ67" s="268"/>
      <c r="AK67" s="268"/>
      <c r="AL67" s="268"/>
      <c r="AM67" s="268"/>
      <c r="AN67" s="154"/>
      <c r="AO67" s="151"/>
      <c r="AP67" s="268"/>
      <c r="AQ67" s="268"/>
      <c r="AR67" s="268"/>
      <c r="AS67" s="268"/>
      <c r="AT67" s="268"/>
      <c r="AU67" s="154"/>
      <c r="AV67" s="151"/>
      <c r="AW67" s="268"/>
      <c r="AX67" s="268"/>
      <c r="AY67" s="268"/>
      <c r="AZ67" s="268"/>
      <c r="BA67" s="268"/>
      <c r="BB67" s="154"/>
      <c r="BC67" s="151"/>
      <c r="BD67" s="268"/>
      <c r="BE67" s="269"/>
      <c r="BF67" s="156"/>
      <c r="BG67" s="156"/>
      <c r="BH67" s="157"/>
      <c r="BI67" s="157"/>
      <c r="BJ67" s="158"/>
      <c r="BK67" s="158"/>
      <c r="BL67" s="158"/>
      <c r="BM67" s="158"/>
      <c r="BN67" s="158"/>
    </row>
    <row r="68" customFormat="false" ht="20.25" hidden="false" customHeight="true" outlineLevel="0" collapsed="false">
      <c r="A68" s="0"/>
      <c r="B68" s="108" t="n">
        <f aca="false">
B65+1</f>
        <v>
17</v>
      </c>
      <c r="C68" s="267"/>
      <c r="D68" s="267"/>
      <c r="E68" s="267"/>
      <c r="F68" s="267"/>
      <c r="G68" s="159"/>
      <c r="H68" s="159"/>
      <c r="I68" s="110"/>
      <c r="J68" s="111"/>
      <c r="K68" s="110"/>
      <c r="L68" s="111"/>
      <c r="M68" s="112"/>
      <c r="N68" s="112"/>
      <c r="O68" s="160"/>
      <c r="P68" s="160"/>
      <c r="Q68" s="160"/>
      <c r="R68" s="160"/>
      <c r="S68" s="146"/>
      <c r="T68" s="146"/>
      <c r="U68" s="146"/>
      <c r="V68" s="114" t="s">
        <v>
57</v>
      </c>
      <c r="W68" s="115"/>
      <c r="X68" s="115"/>
      <c r="Y68" s="116"/>
      <c r="Z68" s="117"/>
      <c r="AA68" s="118" t="str">
        <f aca="false">
IF(AA67="","",VLOOKUP(AA67,シフト記号表!$C$5:$W$46,21,0))</f>
        <v>
</v>
      </c>
      <c r="AB68" s="119" t="str">
        <f aca="false">
IF(AB67="","",VLOOKUP(AB67,シフト記号表!$C$5:$W$46,21,0))</f>
        <v>
</v>
      </c>
      <c r="AC68" s="119" t="str">
        <f aca="false">
IF(AC67="","",VLOOKUP(AC67,シフト記号表!$C$5:$W$46,21,0))</f>
        <v>
</v>
      </c>
      <c r="AD68" s="119" t="str">
        <f aca="false">
IF(AD67="","",VLOOKUP(AD67,シフト記号表!$C$5:$W$46,21,0))</f>
        <v>
</v>
      </c>
      <c r="AE68" s="119" t="str">
        <f aca="false">
IF(AE67="","",VLOOKUP(AE67,シフト記号表!$C$5:$W$46,21,0))</f>
        <v>
</v>
      </c>
      <c r="AF68" s="119" t="str">
        <f aca="false">
IF(AF67="","",VLOOKUP(AF67,シフト記号表!$C$5:$W$46,21,0))</f>
        <v>
</v>
      </c>
      <c r="AG68" s="120" t="str">
        <f aca="false">
IF(AG67="","",VLOOKUP(AG67,シフト記号表!$C$5:$W$46,21,0))</f>
        <v>
</v>
      </c>
      <c r="AH68" s="118" t="str">
        <f aca="false">
IF(AH67="","",VLOOKUP(AH67,シフト記号表!$C$5:$W$46,21,0))</f>
        <v>
</v>
      </c>
      <c r="AI68" s="119" t="str">
        <f aca="false">
IF(AI67="","",VLOOKUP(AI67,シフト記号表!$C$5:$W$46,21,0))</f>
        <v>
</v>
      </c>
      <c r="AJ68" s="119" t="str">
        <f aca="false">
IF(AJ67="","",VLOOKUP(AJ67,シフト記号表!$C$5:$W$46,21,0))</f>
        <v>
</v>
      </c>
      <c r="AK68" s="119" t="str">
        <f aca="false">
IF(AK67="","",VLOOKUP(AK67,シフト記号表!$C$5:$W$46,21,0))</f>
        <v>
</v>
      </c>
      <c r="AL68" s="119" t="str">
        <f aca="false">
IF(AL67="","",VLOOKUP(AL67,シフト記号表!$C$5:$W$46,21,0))</f>
        <v>
</v>
      </c>
      <c r="AM68" s="119" t="str">
        <f aca="false">
IF(AM67="","",VLOOKUP(AM67,シフト記号表!$C$5:$W$46,21,0))</f>
        <v>
</v>
      </c>
      <c r="AN68" s="120" t="str">
        <f aca="false">
IF(AN67="","",VLOOKUP(AN67,シフト記号表!$C$5:$W$46,21,0))</f>
        <v>
</v>
      </c>
      <c r="AO68" s="118" t="str">
        <f aca="false">
IF(AO67="","",VLOOKUP(AO67,シフト記号表!$C$5:$W$46,21,0))</f>
        <v>
</v>
      </c>
      <c r="AP68" s="119" t="str">
        <f aca="false">
IF(AP67="","",VLOOKUP(AP67,シフト記号表!$C$5:$W$46,21,0))</f>
        <v>
</v>
      </c>
      <c r="AQ68" s="119" t="str">
        <f aca="false">
IF(AQ67="","",VLOOKUP(AQ67,シフト記号表!$C$5:$W$46,21,0))</f>
        <v>
</v>
      </c>
      <c r="AR68" s="119" t="str">
        <f aca="false">
IF(AR67="","",VLOOKUP(AR67,シフト記号表!$C$5:$W$46,21,0))</f>
        <v>
</v>
      </c>
      <c r="AS68" s="119" t="str">
        <f aca="false">
IF(AS67="","",VLOOKUP(AS67,シフト記号表!$C$5:$W$46,21,0))</f>
        <v>
</v>
      </c>
      <c r="AT68" s="119" t="str">
        <f aca="false">
IF(AT67="","",VLOOKUP(AT67,シフト記号表!$C$5:$W$46,21,0))</f>
        <v>
</v>
      </c>
      <c r="AU68" s="120" t="str">
        <f aca="false">
IF(AU67="","",VLOOKUP(AU67,シフト記号表!$C$5:$W$46,21,0))</f>
        <v>
</v>
      </c>
      <c r="AV68" s="118" t="str">
        <f aca="false">
IF(AV67="","",VLOOKUP(AV67,シフト記号表!$C$5:$W$46,21,0))</f>
        <v>
</v>
      </c>
      <c r="AW68" s="119" t="str">
        <f aca="false">
IF(AW67="","",VLOOKUP(AW67,シフト記号表!$C$5:$W$46,21,0))</f>
        <v>
</v>
      </c>
      <c r="AX68" s="119" t="str">
        <f aca="false">
IF(AX67="","",VLOOKUP(AX67,シフト記号表!$C$5:$W$46,21,0))</f>
        <v>
</v>
      </c>
      <c r="AY68" s="119" t="str">
        <f aca="false">
IF(AY67="","",VLOOKUP(AY67,シフト記号表!$C$5:$W$46,21,0))</f>
        <v>
</v>
      </c>
      <c r="AZ68" s="119" t="str">
        <f aca="false">
IF(AZ67="","",VLOOKUP(AZ67,シフト記号表!$C$5:$W$46,21,0))</f>
        <v>
</v>
      </c>
      <c r="BA68" s="119" t="str">
        <f aca="false">
IF(BA67="","",VLOOKUP(BA67,シフト記号表!$C$5:$W$46,21,0))</f>
        <v>
</v>
      </c>
      <c r="BB68" s="120" t="str">
        <f aca="false">
IF(BB67="","",VLOOKUP(BB67,シフト記号表!$C$5:$W$46,21,0))</f>
        <v>
</v>
      </c>
      <c r="BC68" s="118" t="str">
        <f aca="false">
IF(BC67="","",VLOOKUP(BC67,シフト記号表!$C$5:$W$46,21,0))</f>
        <v>
</v>
      </c>
      <c r="BD68" s="119" t="str">
        <f aca="false">
IF(BD67="","",VLOOKUP(BD67,シフト記号表!$C$5:$W$46,21,0))</f>
        <v>
</v>
      </c>
      <c r="BE68" s="119" t="str">
        <f aca="false">
IF(BE67="","",VLOOKUP(BE67,シフト記号表!$C$5:$W$46,21,0))</f>
        <v>
</v>
      </c>
      <c r="BF68" s="122" t="n">
        <f aca="false">
IF($BI$3="計画",SUM(AA68:BB68),IF($BI$3="実績",SUM(AA68:BE68),""))</f>
        <v>
0</v>
      </c>
      <c r="BG68" s="122"/>
      <c r="BH68" s="123" t="n">
        <f aca="false">
IF($BI$3="計画",BF68/4,IF($BI$3="実績",(BF68/($BI$7/7)),""))</f>
        <v>
0</v>
      </c>
      <c r="BI68" s="123"/>
      <c r="BJ68" s="158"/>
      <c r="BK68" s="158"/>
      <c r="BL68" s="158"/>
      <c r="BM68" s="158"/>
      <c r="BN68" s="158"/>
    </row>
    <row r="69" customFormat="false" ht="20.25" hidden="false" customHeight="true" outlineLevel="0" collapsed="false">
      <c r="A69" s="0"/>
      <c r="B69" s="124"/>
      <c r="C69" s="267"/>
      <c r="D69" s="267"/>
      <c r="E69" s="267"/>
      <c r="F69" s="267"/>
      <c r="G69" s="125"/>
      <c r="H69" s="125"/>
      <c r="I69" s="126" t="n">
        <f aca="false">
G68</f>
        <v>
0</v>
      </c>
      <c r="J69" s="126"/>
      <c r="K69" s="126" t="n">
        <f aca="false">
M68</f>
        <v>
0</v>
      </c>
      <c r="L69" s="126"/>
      <c r="M69" s="127"/>
      <c r="N69" s="127"/>
      <c r="O69" s="128"/>
      <c r="P69" s="128"/>
      <c r="Q69" s="128"/>
      <c r="R69" s="128"/>
      <c r="S69" s="146"/>
      <c r="T69" s="146"/>
      <c r="U69" s="146"/>
      <c r="V69" s="129" t="s">
        <v>
58</v>
      </c>
      <c r="W69" s="172"/>
      <c r="X69" s="172"/>
      <c r="Y69" s="173"/>
      <c r="Z69" s="174"/>
      <c r="AA69" s="133" t="str">
        <f aca="false">
IF(AA67="","",VLOOKUP(AA67,シフト記号表!$C$5:$Y$46,23,0))</f>
        <v>
</v>
      </c>
      <c r="AB69" s="134" t="str">
        <f aca="false">
IF(AB67="","",VLOOKUP(AB67,シフト記号表!$C$5:$Y$46,23,0))</f>
        <v>
</v>
      </c>
      <c r="AC69" s="134" t="str">
        <f aca="false">
IF(AC67="","",VLOOKUP(AC67,シフト記号表!$C$5:$Y$46,23,0))</f>
        <v>
</v>
      </c>
      <c r="AD69" s="134" t="str">
        <f aca="false">
IF(AD67="","",VLOOKUP(AD67,シフト記号表!$C$5:$Y$46,23,0))</f>
        <v>
</v>
      </c>
      <c r="AE69" s="134" t="str">
        <f aca="false">
IF(AE67="","",VLOOKUP(AE67,シフト記号表!$C$5:$Y$46,23,0))</f>
        <v>
</v>
      </c>
      <c r="AF69" s="134" t="str">
        <f aca="false">
IF(AF67="","",VLOOKUP(AF67,シフト記号表!$C$5:$Y$46,23,0))</f>
        <v>
</v>
      </c>
      <c r="AG69" s="135" t="str">
        <f aca="false">
IF(AG67="","",VLOOKUP(AG67,シフト記号表!$C$5:$Y$46,23,0))</f>
        <v>
</v>
      </c>
      <c r="AH69" s="133" t="str">
        <f aca="false">
IF(AH67="","",VLOOKUP(AH67,シフト記号表!$C$5:$Y$46,23,0))</f>
        <v>
</v>
      </c>
      <c r="AI69" s="134" t="str">
        <f aca="false">
IF(AI67="","",VLOOKUP(AI67,シフト記号表!$C$5:$Y$46,23,0))</f>
        <v>
</v>
      </c>
      <c r="AJ69" s="134" t="str">
        <f aca="false">
IF(AJ67="","",VLOOKUP(AJ67,シフト記号表!$C$5:$Y$46,23,0))</f>
        <v>
</v>
      </c>
      <c r="AK69" s="134" t="str">
        <f aca="false">
IF(AK67="","",VLOOKUP(AK67,シフト記号表!$C$5:$Y$46,23,0))</f>
        <v>
</v>
      </c>
      <c r="AL69" s="134" t="str">
        <f aca="false">
IF(AL67="","",VLOOKUP(AL67,シフト記号表!$C$5:$Y$46,23,0))</f>
        <v>
</v>
      </c>
      <c r="AM69" s="134" t="str">
        <f aca="false">
IF(AM67="","",VLOOKUP(AM67,シフト記号表!$C$5:$Y$46,23,0))</f>
        <v>
</v>
      </c>
      <c r="AN69" s="135" t="str">
        <f aca="false">
IF(AN67="","",VLOOKUP(AN67,シフト記号表!$C$5:$Y$46,23,0))</f>
        <v>
</v>
      </c>
      <c r="AO69" s="133" t="str">
        <f aca="false">
IF(AO67="","",VLOOKUP(AO67,シフト記号表!$C$5:$Y$46,23,0))</f>
        <v>
</v>
      </c>
      <c r="AP69" s="134" t="str">
        <f aca="false">
IF(AP67="","",VLOOKUP(AP67,シフト記号表!$C$5:$Y$46,23,0))</f>
        <v>
</v>
      </c>
      <c r="AQ69" s="134" t="str">
        <f aca="false">
IF(AQ67="","",VLOOKUP(AQ67,シフト記号表!$C$5:$Y$46,23,0))</f>
        <v>
</v>
      </c>
      <c r="AR69" s="134" t="str">
        <f aca="false">
IF(AR67="","",VLOOKUP(AR67,シフト記号表!$C$5:$Y$46,23,0))</f>
        <v>
</v>
      </c>
      <c r="AS69" s="134" t="str">
        <f aca="false">
IF(AS67="","",VLOOKUP(AS67,シフト記号表!$C$5:$Y$46,23,0))</f>
        <v>
</v>
      </c>
      <c r="AT69" s="134" t="str">
        <f aca="false">
IF(AT67="","",VLOOKUP(AT67,シフト記号表!$C$5:$Y$46,23,0))</f>
        <v>
</v>
      </c>
      <c r="AU69" s="135" t="str">
        <f aca="false">
IF(AU67="","",VLOOKUP(AU67,シフト記号表!$C$5:$Y$46,23,0))</f>
        <v>
</v>
      </c>
      <c r="AV69" s="133" t="str">
        <f aca="false">
IF(AV67="","",VLOOKUP(AV67,シフト記号表!$C$5:$Y$46,23,0))</f>
        <v>
</v>
      </c>
      <c r="AW69" s="134" t="str">
        <f aca="false">
IF(AW67="","",VLOOKUP(AW67,シフト記号表!$C$5:$Y$46,23,0))</f>
        <v>
</v>
      </c>
      <c r="AX69" s="134" t="str">
        <f aca="false">
IF(AX67="","",VLOOKUP(AX67,シフト記号表!$C$5:$Y$46,23,0))</f>
        <v>
</v>
      </c>
      <c r="AY69" s="134" t="str">
        <f aca="false">
IF(AY67="","",VLOOKUP(AY67,シフト記号表!$C$5:$Y$46,23,0))</f>
        <v>
</v>
      </c>
      <c r="AZ69" s="134" t="str">
        <f aca="false">
IF(AZ67="","",VLOOKUP(AZ67,シフト記号表!$C$5:$Y$46,23,0))</f>
        <v>
</v>
      </c>
      <c r="BA69" s="134" t="str">
        <f aca="false">
IF(BA67="","",VLOOKUP(BA67,シフト記号表!$C$5:$Y$46,23,0))</f>
        <v>
</v>
      </c>
      <c r="BB69" s="135" t="str">
        <f aca="false">
IF(BB67="","",VLOOKUP(BB67,シフト記号表!$C$5:$Y$46,23,0))</f>
        <v>
</v>
      </c>
      <c r="BC69" s="133" t="str">
        <f aca="false">
IF(BC67="","",VLOOKUP(BC67,シフト記号表!$C$5:$Y$46,23,0))</f>
        <v>
</v>
      </c>
      <c r="BD69" s="134" t="str">
        <f aca="false">
IF(BD67="","",VLOOKUP(BD67,シフト記号表!$C$5:$Y$46,23,0))</f>
        <v>
</v>
      </c>
      <c r="BE69" s="134" t="str">
        <f aca="false">
IF(BE67="","",VLOOKUP(BE67,シフト記号表!$C$5:$Y$46,23,0))</f>
        <v>
</v>
      </c>
      <c r="BF69" s="137" t="n">
        <f aca="false">
IF($BI$3="計画",SUM(AA69:BB69),IF($BI$3="実績",SUM(AA69:BE69),""))</f>
        <v>
0</v>
      </c>
      <c r="BG69" s="137"/>
      <c r="BH69" s="138" t="n">
        <f aca="false">
IF($BI$3="計画",BF69/4,IF($BI$3="実績",(BF69/($BI$7/7)),""))</f>
        <v>
0</v>
      </c>
      <c r="BI69" s="138"/>
      <c r="BJ69" s="158"/>
      <c r="BK69" s="158"/>
      <c r="BL69" s="158"/>
      <c r="BM69" s="158"/>
      <c r="BN69" s="158"/>
    </row>
    <row r="70" customFormat="false" ht="20.25" hidden="false" customHeight="true" outlineLevel="0" collapsed="false">
      <c r="A70" s="0"/>
      <c r="B70" s="139"/>
      <c r="C70" s="267"/>
      <c r="D70" s="267"/>
      <c r="E70" s="267"/>
      <c r="F70" s="267"/>
      <c r="G70" s="159"/>
      <c r="H70" s="159"/>
      <c r="I70" s="110"/>
      <c r="J70" s="111"/>
      <c r="K70" s="110"/>
      <c r="L70" s="111"/>
      <c r="M70" s="144"/>
      <c r="N70" s="144"/>
      <c r="O70" s="160"/>
      <c r="P70" s="160"/>
      <c r="Q70" s="160"/>
      <c r="R70" s="160"/>
      <c r="S70" s="146"/>
      <c r="T70" s="146"/>
      <c r="U70" s="146"/>
      <c r="V70" s="147" t="s">
        <v>
51</v>
      </c>
      <c r="W70" s="161"/>
      <c r="X70" s="161"/>
      <c r="Y70" s="162"/>
      <c r="Z70" s="168"/>
      <c r="AA70" s="151"/>
      <c r="AB70" s="268"/>
      <c r="AC70" s="268"/>
      <c r="AD70" s="268"/>
      <c r="AE70" s="268"/>
      <c r="AF70" s="268"/>
      <c r="AG70" s="154"/>
      <c r="AH70" s="151"/>
      <c r="AI70" s="268"/>
      <c r="AJ70" s="268"/>
      <c r="AK70" s="268"/>
      <c r="AL70" s="268"/>
      <c r="AM70" s="268"/>
      <c r="AN70" s="154"/>
      <c r="AO70" s="151"/>
      <c r="AP70" s="268"/>
      <c r="AQ70" s="268"/>
      <c r="AR70" s="268"/>
      <c r="AS70" s="268"/>
      <c r="AT70" s="268"/>
      <c r="AU70" s="154"/>
      <c r="AV70" s="151"/>
      <c r="AW70" s="268"/>
      <c r="AX70" s="268"/>
      <c r="AY70" s="268"/>
      <c r="AZ70" s="268"/>
      <c r="BA70" s="268"/>
      <c r="BB70" s="154"/>
      <c r="BC70" s="151"/>
      <c r="BD70" s="268"/>
      <c r="BE70" s="269"/>
      <c r="BF70" s="156"/>
      <c r="BG70" s="156"/>
      <c r="BH70" s="157"/>
      <c r="BI70" s="157"/>
      <c r="BJ70" s="158"/>
      <c r="BK70" s="158"/>
      <c r="BL70" s="158"/>
      <c r="BM70" s="158"/>
      <c r="BN70" s="158"/>
    </row>
    <row r="71" customFormat="false" ht="20.25" hidden="false" customHeight="true" outlineLevel="0" collapsed="false">
      <c r="A71" s="0"/>
      <c r="B71" s="108" t="n">
        <f aca="false">
B68+1</f>
        <v>
18</v>
      </c>
      <c r="C71" s="267"/>
      <c r="D71" s="267"/>
      <c r="E71" s="267"/>
      <c r="F71" s="267"/>
      <c r="G71" s="159"/>
      <c r="H71" s="159"/>
      <c r="I71" s="110"/>
      <c r="J71" s="111"/>
      <c r="K71" s="110"/>
      <c r="L71" s="111"/>
      <c r="M71" s="112"/>
      <c r="N71" s="112"/>
      <c r="O71" s="160"/>
      <c r="P71" s="160"/>
      <c r="Q71" s="160"/>
      <c r="R71" s="160"/>
      <c r="S71" s="146"/>
      <c r="T71" s="146"/>
      <c r="U71" s="146"/>
      <c r="V71" s="114" t="s">
        <v>
57</v>
      </c>
      <c r="W71" s="115"/>
      <c r="X71" s="115"/>
      <c r="Y71" s="116"/>
      <c r="Z71" s="117"/>
      <c r="AA71" s="118" t="str">
        <f aca="false">
IF(AA70="","",VLOOKUP(AA70,シフト記号表!$C$5:$W$46,21,0))</f>
        <v>
</v>
      </c>
      <c r="AB71" s="119" t="str">
        <f aca="false">
IF(AB70="","",VLOOKUP(AB70,シフト記号表!$C$5:$W$46,21,0))</f>
        <v>
</v>
      </c>
      <c r="AC71" s="119" t="str">
        <f aca="false">
IF(AC70="","",VLOOKUP(AC70,シフト記号表!$C$5:$W$46,21,0))</f>
        <v>
</v>
      </c>
      <c r="AD71" s="119" t="str">
        <f aca="false">
IF(AD70="","",VLOOKUP(AD70,シフト記号表!$C$5:$W$46,21,0))</f>
        <v>
</v>
      </c>
      <c r="AE71" s="119" t="str">
        <f aca="false">
IF(AE70="","",VLOOKUP(AE70,シフト記号表!$C$5:$W$46,21,0))</f>
        <v>
</v>
      </c>
      <c r="AF71" s="119" t="str">
        <f aca="false">
IF(AF70="","",VLOOKUP(AF70,シフト記号表!$C$5:$W$46,21,0))</f>
        <v>
</v>
      </c>
      <c r="AG71" s="120" t="str">
        <f aca="false">
IF(AG70="","",VLOOKUP(AG70,シフト記号表!$C$5:$W$46,21,0))</f>
        <v>
</v>
      </c>
      <c r="AH71" s="118" t="str">
        <f aca="false">
IF(AH70="","",VLOOKUP(AH70,シフト記号表!$C$5:$W$46,21,0))</f>
        <v>
</v>
      </c>
      <c r="AI71" s="119" t="str">
        <f aca="false">
IF(AI70="","",VLOOKUP(AI70,シフト記号表!$C$5:$W$46,21,0))</f>
        <v>
</v>
      </c>
      <c r="AJ71" s="119" t="str">
        <f aca="false">
IF(AJ70="","",VLOOKUP(AJ70,シフト記号表!$C$5:$W$46,21,0))</f>
        <v>
</v>
      </c>
      <c r="AK71" s="119" t="str">
        <f aca="false">
IF(AK70="","",VLOOKUP(AK70,シフト記号表!$C$5:$W$46,21,0))</f>
        <v>
</v>
      </c>
      <c r="AL71" s="119" t="str">
        <f aca="false">
IF(AL70="","",VLOOKUP(AL70,シフト記号表!$C$5:$W$46,21,0))</f>
        <v>
</v>
      </c>
      <c r="AM71" s="119" t="str">
        <f aca="false">
IF(AM70="","",VLOOKUP(AM70,シフト記号表!$C$5:$W$46,21,0))</f>
        <v>
</v>
      </c>
      <c r="AN71" s="120" t="str">
        <f aca="false">
IF(AN70="","",VLOOKUP(AN70,シフト記号表!$C$5:$W$46,21,0))</f>
        <v>
</v>
      </c>
      <c r="AO71" s="118" t="str">
        <f aca="false">
IF(AO70="","",VLOOKUP(AO70,シフト記号表!$C$5:$W$46,21,0))</f>
        <v>
</v>
      </c>
      <c r="AP71" s="119" t="str">
        <f aca="false">
IF(AP70="","",VLOOKUP(AP70,シフト記号表!$C$5:$W$46,21,0))</f>
        <v>
</v>
      </c>
      <c r="AQ71" s="119" t="str">
        <f aca="false">
IF(AQ70="","",VLOOKUP(AQ70,シフト記号表!$C$5:$W$46,21,0))</f>
        <v>
</v>
      </c>
      <c r="AR71" s="119" t="str">
        <f aca="false">
IF(AR70="","",VLOOKUP(AR70,シフト記号表!$C$5:$W$46,21,0))</f>
        <v>
</v>
      </c>
      <c r="AS71" s="119" t="str">
        <f aca="false">
IF(AS70="","",VLOOKUP(AS70,シフト記号表!$C$5:$W$46,21,0))</f>
        <v>
</v>
      </c>
      <c r="AT71" s="119" t="str">
        <f aca="false">
IF(AT70="","",VLOOKUP(AT70,シフト記号表!$C$5:$W$46,21,0))</f>
        <v>
</v>
      </c>
      <c r="AU71" s="120" t="str">
        <f aca="false">
IF(AU70="","",VLOOKUP(AU70,シフト記号表!$C$5:$W$46,21,0))</f>
        <v>
</v>
      </c>
      <c r="AV71" s="118" t="str">
        <f aca="false">
IF(AV70="","",VLOOKUP(AV70,シフト記号表!$C$5:$W$46,21,0))</f>
        <v>
</v>
      </c>
      <c r="AW71" s="119" t="str">
        <f aca="false">
IF(AW70="","",VLOOKUP(AW70,シフト記号表!$C$5:$W$46,21,0))</f>
        <v>
</v>
      </c>
      <c r="AX71" s="119" t="str">
        <f aca="false">
IF(AX70="","",VLOOKUP(AX70,シフト記号表!$C$5:$W$46,21,0))</f>
        <v>
</v>
      </c>
      <c r="AY71" s="119" t="str">
        <f aca="false">
IF(AY70="","",VLOOKUP(AY70,シフト記号表!$C$5:$W$46,21,0))</f>
        <v>
</v>
      </c>
      <c r="AZ71" s="119" t="str">
        <f aca="false">
IF(AZ70="","",VLOOKUP(AZ70,シフト記号表!$C$5:$W$46,21,0))</f>
        <v>
</v>
      </c>
      <c r="BA71" s="119" t="str">
        <f aca="false">
IF(BA70="","",VLOOKUP(BA70,シフト記号表!$C$5:$W$46,21,0))</f>
        <v>
</v>
      </c>
      <c r="BB71" s="120" t="str">
        <f aca="false">
IF(BB70="","",VLOOKUP(BB70,シフト記号表!$C$5:$W$46,21,0))</f>
        <v>
</v>
      </c>
      <c r="BC71" s="118" t="str">
        <f aca="false">
IF(BC70="","",VLOOKUP(BC70,シフト記号表!$C$5:$W$46,21,0))</f>
        <v>
</v>
      </c>
      <c r="BD71" s="119" t="str">
        <f aca="false">
IF(BD70="","",VLOOKUP(BD70,シフト記号表!$C$5:$W$46,21,0))</f>
        <v>
</v>
      </c>
      <c r="BE71" s="119" t="str">
        <f aca="false">
IF(BE70="","",VLOOKUP(BE70,シフト記号表!$C$5:$W$46,21,0))</f>
        <v>
</v>
      </c>
      <c r="BF71" s="122" t="n">
        <f aca="false">
IF($BI$3="計画",SUM(AA71:BB71),IF($BI$3="実績",SUM(AA71:BE71),""))</f>
        <v>
0</v>
      </c>
      <c r="BG71" s="122"/>
      <c r="BH71" s="123" t="n">
        <f aca="false">
IF($BI$3="計画",BF71/4,IF($BI$3="実績",(BF71/($BI$7/7)),""))</f>
        <v>
0</v>
      </c>
      <c r="BI71" s="123"/>
      <c r="BJ71" s="158"/>
      <c r="BK71" s="158"/>
      <c r="BL71" s="158"/>
      <c r="BM71" s="158"/>
      <c r="BN71" s="158"/>
    </row>
    <row r="72" customFormat="false" ht="20.25" hidden="false" customHeight="true" outlineLevel="0" collapsed="false">
      <c r="A72" s="0"/>
      <c r="B72" s="124"/>
      <c r="C72" s="267"/>
      <c r="D72" s="267"/>
      <c r="E72" s="267"/>
      <c r="F72" s="267"/>
      <c r="G72" s="125"/>
      <c r="H72" s="125"/>
      <c r="I72" s="126" t="n">
        <f aca="false">
G71</f>
        <v>
0</v>
      </c>
      <c r="J72" s="126"/>
      <c r="K72" s="126" t="n">
        <f aca="false">
M71</f>
        <v>
0</v>
      </c>
      <c r="L72" s="126"/>
      <c r="M72" s="127"/>
      <c r="N72" s="127"/>
      <c r="O72" s="128"/>
      <c r="P72" s="128"/>
      <c r="Q72" s="128"/>
      <c r="R72" s="128"/>
      <c r="S72" s="146"/>
      <c r="T72" s="146"/>
      <c r="U72" s="146"/>
      <c r="V72" s="129" t="s">
        <v>
58</v>
      </c>
      <c r="W72" s="172"/>
      <c r="X72" s="172"/>
      <c r="Y72" s="173"/>
      <c r="Z72" s="174"/>
      <c r="AA72" s="133" t="str">
        <f aca="false">
IF(AA70="","",VLOOKUP(AA70,シフト記号表!$C$5:$Y$46,23,0))</f>
        <v>
</v>
      </c>
      <c r="AB72" s="134" t="str">
        <f aca="false">
IF(AB70="","",VLOOKUP(AB70,シフト記号表!$C$5:$Y$46,23,0))</f>
        <v>
</v>
      </c>
      <c r="AC72" s="134" t="str">
        <f aca="false">
IF(AC70="","",VLOOKUP(AC70,シフト記号表!$C$5:$Y$46,23,0))</f>
        <v>
</v>
      </c>
      <c r="AD72" s="134" t="str">
        <f aca="false">
IF(AD70="","",VLOOKUP(AD70,シフト記号表!$C$5:$Y$46,23,0))</f>
        <v>
</v>
      </c>
      <c r="AE72" s="134" t="str">
        <f aca="false">
IF(AE70="","",VLOOKUP(AE70,シフト記号表!$C$5:$Y$46,23,0))</f>
        <v>
</v>
      </c>
      <c r="AF72" s="134" t="str">
        <f aca="false">
IF(AF70="","",VLOOKUP(AF70,シフト記号表!$C$5:$Y$46,23,0))</f>
        <v>
</v>
      </c>
      <c r="AG72" s="135" t="str">
        <f aca="false">
IF(AG70="","",VLOOKUP(AG70,シフト記号表!$C$5:$Y$46,23,0))</f>
        <v>
</v>
      </c>
      <c r="AH72" s="133" t="str">
        <f aca="false">
IF(AH70="","",VLOOKUP(AH70,シフト記号表!$C$5:$Y$46,23,0))</f>
        <v>
</v>
      </c>
      <c r="AI72" s="134" t="str">
        <f aca="false">
IF(AI70="","",VLOOKUP(AI70,シフト記号表!$C$5:$Y$46,23,0))</f>
        <v>
</v>
      </c>
      <c r="AJ72" s="134" t="str">
        <f aca="false">
IF(AJ70="","",VLOOKUP(AJ70,シフト記号表!$C$5:$Y$46,23,0))</f>
        <v>
</v>
      </c>
      <c r="AK72" s="134" t="str">
        <f aca="false">
IF(AK70="","",VLOOKUP(AK70,シフト記号表!$C$5:$Y$46,23,0))</f>
        <v>
</v>
      </c>
      <c r="AL72" s="134" t="str">
        <f aca="false">
IF(AL70="","",VLOOKUP(AL70,シフト記号表!$C$5:$Y$46,23,0))</f>
        <v>
</v>
      </c>
      <c r="AM72" s="134" t="str">
        <f aca="false">
IF(AM70="","",VLOOKUP(AM70,シフト記号表!$C$5:$Y$46,23,0))</f>
        <v>
</v>
      </c>
      <c r="AN72" s="135" t="str">
        <f aca="false">
IF(AN70="","",VLOOKUP(AN70,シフト記号表!$C$5:$Y$46,23,0))</f>
        <v>
</v>
      </c>
      <c r="AO72" s="133" t="str">
        <f aca="false">
IF(AO70="","",VLOOKUP(AO70,シフト記号表!$C$5:$Y$46,23,0))</f>
        <v>
</v>
      </c>
      <c r="AP72" s="134" t="str">
        <f aca="false">
IF(AP70="","",VLOOKUP(AP70,シフト記号表!$C$5:$Y$46,23,0))</f>
        <v>
</v>
      </c>
      <c r="AQ72" s="134" t="str">
        <f aca="false">
IF(AQ70="","",VLOOKUP(AQ70,シフト記号表!$C$5:$Y$46,23,0))</f>
        <v>
</v>
      </c>
      <c r="AR72" s="134" t="str">
        <f aca="false">
IF(AR70="","",VLOOKUP(AR70,シフト記号表!$C$5:$Y$46,23,0))</f>
        <v>
</v>
      </c>
      <c r="AS72" s="134" t="str">
        <f aca="false">
IF(AS70="","",VLOOKUP(AS70,シフト記号表!$C$5:$Y$46,23,0))</f>
        <v>
</v>
      </c>
      <c r="AT72" s="134" t="str">
        <f aca="false">
IF(AT70="","",VLOOKUP(AT70,シフト記号表!$C$5:$Y$46,23,0))</f>
        <v>
</v>
      </c>
      <c r="AU72" s="135" t="str">
        <f aca="false">
IF(AU70="","",VLOOKUP(AU70,シフト記号表!$C$5:$Y$46,23,0))</f>
        <v>
</v>
      </c>
      <c r="AV72" s="133" t="str">
        <f aca="false">
IF(AV70="","",VLOOKUP(AV70,シフト記号表!$C$5:$Y$46,23,0))</f>
        <v>
</v>
      </c>
      <c r="AW72" s="134" t="str">
        <f aca="false">
IF(AW70="","",VLOOKUP(AW70,シフト記号表!$C$5:$Y$46,23,0))</f>
        <v>
</v>
      </c>
      <c r="AX72" s="134" t="str">
        <f aca="false">
IF(AX70="","",VLOOKUP(AX70,シフト記号表!$C$5:$Y$46,23,0))</f>
        <v>
</v>
      </c>
      <c r="AY72" s="134" t="str">
        <f aca="false">
IF(AY70="","",VLOOKUP(AY70,シフト記号表!$C$5:$Y$46,23,0))</f>
        <v>
</v>
      </c>
      <c r="AZ72" s="134" t="str">
        <f aca="false">
IF(AZ70="","",VLOOKUP(AZ70,シフト記号表!$C$5:$Y$46,23,0))</f>
        <v>
</v>
      </c>
      <c r="BA72" s="134" t="str">
        <f aca="false">
IF(BA70="","",VLOOKUP(BA70,シフト記号表!$C$5:$Y$46,23,0))</f>
        <v>
</v>
      </c>
      <c r="BB72" s="135" t="str">
        <f aca="false">
IF(BB70="","",VLOOKUP(BB70,シフト記号表!$C$5:$Y$46,23,0))</f>
        <v>
</v>
      </c>
      <c r="BC72" s="133" t="str">
        <f aca="false">
IF(BC70="","",VLOOKUP(BC70,シフト記号表!$C$5:$Y$46,23,0))</f>
        <v>
</v>
      </c>
      <c r="BD72" s="134" t="str">
        <f aca="false">
IF(BD70="","",VLOOKUP(BD70,シフト記号表!$C$5:$Y$46,23,0))</f>
        <v>
</v>
      </c>
      <c r="BE72" s="134" t="str">
        <f aca="false">
IF(BE70="","",VLOOKUP(BE70,シフト記号表!$C$5:$Y$46,23,0))</f>
        <v>
</v>
      </c>
      <c r="BF72" s="137" t="n">
        <f aca="false">
IF($BI$3="計画",SUM(AA72:BB72),IF($BI$3="実績",SUM(AA72:BE72),""))</f>
        <v>
0</v>
      </c>
      <c r="BG72" s="137"/>
      <c r="BH72" s="138" t="n">
        <f aca="false">
IF($BI$3="計画",BF72/4,IF($BI$3="実績",(BF72/($BI$7/7)),""))</f>
        <v>
0</v>
      </c>
      <c r="BI72" s="138"/>
      <c r="BJ72" s="158"/>
      <c r="BK72" s="158"/>
      <c r="BL72" s="158"/>
      <c r="BM72" s="158"/>
      <c r="BN72" s="158"/>
    </row>
    <row r="73" customFormat="false" ht="20.25" hidden="false" customHeight="true" outlineLevel="0" collapsed="false">
      <c r="A73" s="0"/>
      <c r="B73" s="139"/>
      <c r="C73" s="267"/>
      <c r="D73" s="267"/>
      <c r="E73" s="267"/>
      <c r="F73" s="267"/>
      <c r="G73" s="141"/>
      <c r="H73" s="141"/>
      <c r="I73" s="142"/>
      <c r="J73" s="143"/>
      <c r="K73" s="142"/>
      <c r="L73" s="143"/>
      <c r="M73" s="144"/>
      <c r="N73" s="144"/>
      <c r="O73" s="145"/>
      <c r="P73" s="145"/>
      <c r="Q73" s="145"/>
      <c r="R73" s="145"/>
      <c r="S73" s="146"/>
      <c r="T73" s="146"/>
      <c r="U73" s="146"/>
      <c r="V73" s="147" t="s">
        <v>
51</v>
      </c>
      <c r="W73" s="148"/>
      <c r="X73" s="148"/>
      <c r="Y73" s="149"/>
      <c r="Z73" s="150"/>
      <c r="AA73" s="151"/>
      <c r="AB73" s="268"/>
      <c r="AC73" s="268"/>
      <c r="AD73" s="268"/>
      <c r="AE73" s="268"/>
      <c r="AF73" s="268"/>
      <c r="AG73" s="154"/>
      <c r="AH73" s="151"/>
      <c r="AI73" s="268"/>
      <c r="AJ73" s="268"/>
      <c r="AK73" s="268"/>
      <c r="AL73" s="268"/>
      <c r="AM73" s="268"/>
      <c r="AN73" s="154"/>
      <c r="AO73" s="151"/>
      <c r="AP73" s="268"/>
      <c r="AQ73" s="268"/>
      <c r="AR73" s="268"/>
      <c r="AS73" s="268"/>
      <c r="AT73" s="268"/>
      <c r="AU73" s="154"/>
      <c r="AV73" s="151"/>
      <c r="AW73" s="268"/>
      <c r="AX73" s="268"/>
      <c r="AY73" s="268"/>
      <c r="AZ73" s="268"/>
      <c r="BA73" s="268"/>
      <c r="BB73" s="154"/>
      <c r="BC73" s="151"/>
      <c r="BD73" s="268"/>
      <c r="BE73" s="269"/>
      <c r="BF73" s="156"/>
      <c r="BG73" s="156"/>
      <c r="BH73" s="157"/>
      <c r="BI73" s="157"/>
      <c r="BJ73" s="158"/>
      <c r="BK73" s="158"/>
      <c r="BL73" s="158"/>
      <c r="BM73" s="158"/>
      <c r="BN73" s="158"/>
    </row>
    <row r="74" customFormat="false" ht="20.25" hidden="false" customHeight="true" outlineLevel="0" collapsed="false">
      <c r="A74" s="0"/>
      <c r="B74" s="108" t="n">
        <f aca="false">
B71+1</f>
        <v>
19</v>
      </c>
      <c r="C74" s="267"/>
      <c r="D74" s="267"/>
      <c r="E74" s="267"/>
      <c r="F74" s="267"/>
      <c r="G74" s="159"/>
      <c r="H74" s="159"/>
      <c r="I74" s="110"/>
      <c r="J74" s="111"/>
      <c r="K74" s="110"/>
      <c r="L74" s="111"/>
      <c r="M74" s="112"/>
      <c r="N74" s="112"/>
      <c r="O74" s="160"/>
      <c r="P74" s="160"/>
      <c r="Q74" s="160"/>
      <c r="R74" s="160"/>
      <c r="S74" s="146"/>
      <c r="T74" s="146"/>
      <c r="U74" s="146"/>
      <c r="V74" s="114" t="s">
        <v>
57</v>
      </c>
      <c r="W74" s="115"/>
      <c r="X74" s="115"/>
      <c r="Y74" s="116"/>
      <c r="Z74" s="117"/>
      <c r="AA74" s="118" t="str">
        <f aca="false">
IF(AA73="","",VLOOKUP(AA73,シフト記号表!$C$5:$W$46,21,0))</f>
        <v>
</v>
      </c>
      <c r="AB74" s="119" t="str">
        <f aca="false">
IF(AB73="","",VLOOKUP(AB73,シフト記号表!$C$5:$W$46,21,0))</f>
        <v>
</v>
      </c>
      <c r="AC74" s="119" t="str">
        <f aca="false">
IF(AC73="","",VLOOKUP(AC73,シフト記号表!$C$5:$W$46,21,0))</f>
        <v>
</v>
      </c>
      <c r="AD74" s="119" t="str">
        <f aca="false">
IF(AD73="","",VLOOKUP(AD73,シフト記号表!$C$5:$W$46,21,0))</f>
        <v>
</v>
      </c>
      <c r="AE74" s="119" t="str">
        <f aca="false">
IF(AE73="","",VLOOKUP(AE73,シフト記号表!$C$5:$W$46,21,0))</f>
        <v>
</v>
      </c>
      <c r="AF74" s="119" t="str">
        <f aca="false">
IF(AF73="","",VLOOKUP(AF73,シフト記号表!$C$5:$W$46,21,0))</f>
        <v>
</v>
      </c>
      <c r="AG74" s="120" t="str">
        <f aca="false">
IF(AG73="","",VLOOKUP(AG73,シフト記号表!$C$5:$W$46,21,0))</f>
        <v>
</v>
      </c>
      <c r="AH74" s="118" t="str">
        <f aca="false">
IF(AH73="","",VLOOKUP(AH73,シフト記号表!$C$5:$W$46,21,0))</f>
        <v>
</v>
      </c>
      <c r="AI74" s="119" t="str">
        <f aca="false">
IF(AI73="","",VLOOKUP(AI73,シフト記号表!$C$5:$W$46,21,0))</f>
        <v>
</v>
      </c>
      <c r="AJ74" s="119" t="str">
        <f aca="false">
IF(AJ73="","",VLOOKUP(AJ73,シフト記号表!$C$5:$W$46,21,0))</f>
        <v>
</v>
      </c>
      <c r="AK74" s="119" t="str">
        <f aca="false">
IF(AK73="","",VLOOKUP(AK73,シフト記号表!$C$5:$W$46,21,0))</f>
        <v>
</v>
      </c>
      <c r="AL74" s="119" t="str">
        <f aca="false">
IF(AL73="","",VLOOKUP(AL73,シフト記号表!$C$5:$W$46,21,0))</f>
        <v>
</v>
      </c>
      <c r="AM74" s="119" t="str">
        <f aca="false">
IF(AM73="","",VLOOKUP(AM73,シフト記号表!$C$5:$W$46,21,0))</f>
        <v>
</v>
      </c>
      <c r="AN74" s="120" t="str">
        <f aca="false">
IF(AN73="","",VLOOKUP(AN73,シフト記号表!$C$5:$W$46,21,0))</f>
        <v>
</v>
      </c>
      <c r="AO74" s="118" t="str">
        <f aca="false">
IF(AO73="","",VLOOKUP(AO73,シフト記号表!$C$5:$W$46,21,0))</f>
        <v>
</v>
      </c>
      <c r="AP74" s="119" t="str">
        <f aca="false">
IF(AP73="","",VLOOKUP(AP73,シフト記号表!$C$5:$W$46,21,0))</f>
        <v>
</v>
      </c>
      <c r="AQ74" s="119" t="str">
        <f aca="false">
IF(AQ73="","",VLOOKUP(AQ73,シフト記号表!$C$5:$W$46,21,0))</f>
        <v>
</v>
      </c>
      <c r="AR74" s="119" t="str">
        <f aca="false">
IF(AR73="","",VLOOKUP(AR73,シフト記号表!$C$5:$W$46,21,0))</f>
        <v>
</v>
      </c>
      <c r="AS74" s="119" t="str">
        <f aca="false">
IF(AS73="","",VLOOKUP(AS73,シフト記号表!$C$5:$W$46,21,0))</f>
        <v>
</v>
      </c>
      <c r="AT74" s="119" t="str">
        <f aca="false">
IF(AT73="","",VLOOKUP(AT73,シフト記号表!$C$5:$W$46,21,0))</f>
        <v>
</v>
      </c>
      <c r="AU74" s="120" t="str">
        <f aca="false">
IF(AU73="","",VLOOKUP(AU73,シフト記号表!$C$5:$W$46,21,0))</f>
        <v>
</v>
      </c>
      <c r="AV74" s="118" t="str">
        <f aca="false">
IF(AV73="","",VLOOKUP(AV73,シフト記号表!$C$5:$W$46,21,0))</f>
        <v>
</v>
      </c>
      <c r="AW74" s="119" t="str">
        <f aca="false">
IF(AW73="","",VLOOKUP(AW73,シフト記号表!$C$5:$W$46,21,0))</f>
        <v>
</v>
      </c>
      <c r="AX74" s="119" t="str">
        <f aca="false">
IF(AX73="","",VLOOKUP(AX73,シフト記号表!$C$5:$W$46,21,0))</f>
        <v>
</v>
      </c>
      <c r="AY74" s="119" t="str">
        <f aca="false">
IF(AY73="","",VLOOKUP(AY73,シフト記号表!$C$5:$W$46,21,0))</f>
        <v>
</v>
      </c>
      <c r="AZ74" s="119" t="str">
        <f aca="false">
IF(AZ73="","",VLOOKUP(AZ73,シフト記号表!$C$5:$W$46,21,0))</f>
        <v>
</v>
      </c>
      <c r="BA74" s="119" t="str">
        <f aca="false">
IF(BA73="","",VLOOKUP(BA73,シフト記号表!$C$5:$W$46,21,0))</f>
        <v>
</v>
      </c>
      <c r="BB74" s="120" t="str">
        <f aca="false">
IF(BB73="","",VLOOKUP(BB73,シフト記号表!$C$5:$W$46,21,0))</f>
        <v>
</v>
      </c>
      <c r="BC74" s="118" t="str">
        <f aca="false">
IF(BC73="","",VLOOKUP(BC73,シフト記号表!$C$5:$W$46,21,0))</f>
        <v>
</v>
      </c>
      <c r="BD74" s="119" t="str">
        <f aca="false">
IF(BD73="","",VLOOKUP(BD73,シフト記号表!$C$5:$W$46,21,0))</f>
        <v>
</v>
      </c>
      <c r="BE74" s="119" t="str">
        <f aca="false">
IF(BE73="","",VLOOKUP(BE73,シフト記号表!$C$5:$W$46,21,0))</f>
        <v>
</v>
      </c>
      <c r="BF74" s="122" t="n">
        <f aca="false">
IF($BI$3="計画",SUM(AA74:BB74),IF($BI$3="実績",SUM(AA74:BE74),""))</f>
        <v>
0</v>
      </c>
      <c r="BG74" s="122"/>
      <c r="BH74" s="123" t="n">
        <f aca="false">
IF($BI$3="計画",BF74/4,IF($BI$3="実績",(BF74/($BI$7/7)),""))</f>
        <v>
0</v>
      </c>
      <c r="BI74" s="123"/>
      <c r="BJ74" s="158"/>
      <c r="BK74" s="158"/>
      <c r="BL74" s="158"/>
      <c r="BM74" s="158"/>
      <c r="BN74" s="158"/>
    </row>
    <row r="75" customFormat="false" ht="20.25" hidden="false" customHeight="true" outlineLevel="0" collapsed="false">
      <c r="A75" s="0"/>
      <c r="B75" s="124"/>
      <c r="C75" s="267"/>
      <c r="D75" s="267"/>
      <c r="E75" s="267"/>
      <c r="F75" s="267"/>
      <c r="G75" s="125"/>
      <c r="H75" s="125"/>
      <c r="I75" s="126" t="n">
        <f aca="false">
G74</f>
        <v>
0</v>
      </c>
      <c r="J75" s="126"/>
      <c r="K75" s="126" t="n">
        <f aca="false">
M74</f>
        <v>
0</v>
      </c>
      <c r="L75" s="126"/>
      <c r="M75" s="127"/>
      <c r="N75" s="127"/>
      <c r="O75" s="128"/>
      <c r="P75" s="128"/>
      <c r="Q75" s="128"/>
      <c r="R75" s="128"/>
      <c r="S75" s="146"/>
      <c r="T75" s="146"/>
      <c r="U75" s="146"/>
      <c r="V75" s="175" t="s">
        <v>
58</v>
      </c>
      <c r="W75" s="172"/>
      <c r="X75" s="172"/>
      <c r="Y75" s="173"/>
      <c r="Z75" s="174"/>
      <c r="AA75" s="133" t="str">
        <f aca="false">
IF(AA73="","",VLOOKUP(AA73,シフト記号表!$C$5:$Y$46,23,0))</f>
        <v>
</v>
      </c>
      <c r="AB75" s="134" t="str">
        <f aca="false">
IF(AB73="","",VLOOKUP(AB73,シフト記号表!$C$5:$Y$46,23,0))</f>
        <v>
</v>
      </c>
      <c r="AC75" s="134" t="str">
        <f aca="false">
IF(AC73="","",VLOOKUP(AC73,シフト記号表!$C$5:$Y$46,23,0))</f>
        <v>
</v>
      </c>
      <c r="AD75" s="134" t="str">
        <f aca="false">
IF(AD73="","",VLOOKUP(AD73,シフト記号表!$C$5:$Y$46,23,0))</f>
        <v>
</v>
      </c>
      <c r="AE75" s="134" t="str">
        <f aca="false">
IF(AE73="","",VLOOKUP(AE73,シフト記号表!$C$5:$Y$46,23,0))</f>
        <v>
</v>
      </c>
      <c r="AF75" s="134" t="str">
        <f aca="false">
IF(AF73="","",VLOOKUP(AF73,シフト記号表!$C$5:$Y$46,23,0))</f>
        <v>
</v>
      </c>
      <c r="AG75" s="135" t="str">
        <f aca="false">
IF(AG73="","",VLOOKUP(AG73,シフト記号表!$C$5:$Y$46,23,0))</f>
        <v>
</v>
      </c>
      <c r="AH75" s="133" t="str">
        <f aca="false">
IF(AH73="","",VLOOKUP(AH73,シフト記号表!$C$5:$Y$46,23,0))</f>
        <v>
</v>
      </c>
      <c r="AI75" s="134" t="str">
        <f aca="false">
IF(AI73="","",VLOOKUP(AI73,シフト記号表!$C$5:$Y$46,23,0))</f>
        <v>
</v>
      </c>
      <c r="AJ75" s="134" t="str">
        <f aca="false">
IF(AJ73="","",VLOOKUP(AJ73,シフト記号表!$C$5:$Y$46,23,0))</f>
        <v>
</v>
      </c>
      <c r="AK75" s="134" t="str">
        <f aca="false">
IF(AK73="","",VLOOKUP(AK73,シフト記号表!$C$5:$Y$46,23,0))</f>
        <v>
</v>
      </c>
      <c r="AL75" s="134" t="str">
        <f aca="false">
IF(AL73="","",VLOOKUP(AL73,シフト記号表!$C$5:$Y$46,23,0))</f>
        <v>
</v>
      </c>
      <c r="AM75" s="134" t="str">
        <f aca="false">
IF(AM73="","",VLOOKUP(AM73,シフト記号表!$C$5:$Y$46,23,0))</f>
        <v>
</v>
      </c>
      <c r="AN75" s="135" t="str">
        <f aca="false">
IF(AN73="","",VLOOKUP(AN73,シフト記号表!$C$5:$Y$46,23,0))</f>
        <v>
</v>
      </c>
      <c r="AO75" s="133" t="str">
        <f aca="false">
IF(AO73="","",VLOOKUP(AO73,シフト記号表!$C$5:$Y$46,23,0))</f>
        <v>
</v>
      </c>
      <c r="AP75" s="134" t="str">
        <f aca="false">
IF(AP73="","",VLOOKUP(AP73,シフト記号表!$C$5:$Y$46,23,0))</f>
        <v>
</v>
      </c>
      <c r="AQ75" s="134" t="str">
        <f aca="false">
IF(AQ73="","",VLOOKUP(AQ73,シフト記号表!$C$5:$Y$46,23,0))</f>
        <v>
</v>
      </c>
      <c r="AR75" s="134" t="str">
        <f aca="false">
IF(AR73="","",VLOOKUP(AR73,シフト記号表!$C$5:$Y$46,23,0))</f>
        <v>
</v>
      </c>
      <c r="AS75" s="134" t="str">
        <f aca="false">
IF(AS73="","",VLOOKUP(AS73,シフト記号表!$C$5:$Y$46,23,0))</f>
        <v>
</v>
      </c>
      <c r="AT75" s="134" t="str">
        <f aca="false">
IF(AT73="","",VLOOKUP(AT73,シフト記号表!$C$5:$Y$46,23,0))</f>
        <v>
</v>
      </c>
      <c r="AU75" s="135" t="str">
        <f aca="false">
IF(AU73="","",VLOOKUP(AU73,シフト記号表!$C$5:$Y$46,23,0))</f>
        <v>
</v>
      </c>
      <c r="AV75" s="133" t="str">
        <f aca="false">
IF(AV73="","",VLOOKUP(AV73,シフト記号表!$C$5:$Y$46,23,0))</f>
        <v>
</v>
      </c>
      <c r="AW75" s="134" t="str">
        <f aca="false">
IF(AW73="","",VLOOKUP(AW73,シフト記号表!$C$5:$Y$46,23,0))</f>
        <v>
</v>
      </c>
      <c r="AX75" s="134" t="str">
        <f aca="false">
IF(AX73="","",VLOOKUP(AX73,シフト記号表!$C$5:$Y$46,23,0))</f>
        <v>
</v>
      </c>
      <c r="AY75" s="134" t="str">
        <f aca="false">
IF(AY73="","",VLOOKUP(AY73,シフト記号表!$C$5:$Y$46,23,0))</f>
        <v>
</v>
      </c>
      <c r="AZ75" s="134" t="str">
        <f aca="false">
IF(AZ73="","",VLOOKUP(AZ73,シフト記号表!$C$5:$Y$46,23,0))</f>
        <v>
</v>
      </c>
      <c r="BA75" s="134" t="str">
        <f aca="false">
IF(BA73="","",VLOOKUP(BA73,シフト記号表!$C$5:$Y$46,23,0))</f>
        <v>
</v>
      </c>
      <c r="BB75" s="135" t="str">
        <f aca="false">
IF(BB73="","",VLOOKUP(BB73,シフト記号表!$C$5:$Y$46,23,0))</f>
        <v>
</v>
      </c>
      <c r="BC75" s="133" t="str">
        <f aca="false">
IF(BC73="","",VLOOKUP(BC73,シフト記号表!$C$5:$Y$46,23,0))</f>
        <v>
</v>
      </c>
      <c r="BD75" s="134" t="str">
        <f aca="false">
IF(BD73="","",VLOOKUP(BD73,シフト記号表!$C$5:$Y$46,23,0))</f>
        <v>
</v>
      </c>
      <c r="BE75" s="134" t="str">
        <f aca="false">
IF(BE73="","",VLOOKUP(BE73,シフト記号表!$C$5:$Y$46,23,0))</f>
        <v>
</v>
      </c>
      <c r="BF75" s="137" t="n">
        <f aca="false">
IF($BI$3="計画",SUM(AA75:BB75),IF($BI$3="実績",SUM(AA75:BE75),""))</f>
        <v>
0</v>
      </c>
      <c r="BG75" s="137"/>
      <c r="BH75" s="138" t="n">
        <f aca="false">
IF($BI$3="計画",BF75/4,IF($BI$3="実績",(BF75/($BI$7/7)),""))</f>
        <v>
0</v>
      </c>
      <c r="BI75" s="138"/>
      <c r="BJ75" s="158"/>
      <c r="BK75" s="158"/>
      <c r="BL75" s="158"/>
      <c r="BM75" s="158"/>
      <c r="BN75" s="158"/>
    </row>
    <row r="76" customFormat="false" ht="20.25" hidden="false" customHeight="true" outlineLevel="0" collapsed="false">
      <c r="A76" s="0"/>
      <c r="B76" s="139"/>
      <c r="C76" s="267"/>
      <c r="D76" s="267"/>
      <c r="E76" s="267"/>
      <c r="F76" s="267"/>
      <c r="G76" s="141"/>
      <c r="H76" s="141"/>
      <c r="I76" s="142"/>
      <c r="J76" s="143"/>
      <c r="K76" s="142"/>
      <c r="L76" s="143"/>
      <c r="M76" s="144"/>
      <c r="N76" s="144"/>
      <c r="O76" s="145"/>
      <c r="P76" s="145"/>
      <c r="Q76" s="145"/>
      <c r="R76" s="145"/>
      <c r="S76" s="146"/>
      <c r="T76" s="146"/>
      <c r="U76" s="146"/>
      <c r="V76" s="147" t="s">
        <v>
51</v>
      </c>
      <c r="W76" s="148"/>
      <c r="X76" s="148"/>
      <c r="Y76" s="149"/>
      <c r="Z76" s="150"/>
      <c r="AA76" s="151"/>
      <c r="AB76" s="268"/>
      <c r="AC76" s="268"/>
      <c r="AD76" s="268"/>
      <c r="AE76" s="268"/>
      <c r="AF76" s="268"/>
      <c r="AG76" s="154"/>
      <c r="AH76" s="151"/>
      <c r="AI76" s="268"/>
      <c r="AJ76" s="268"/>
      <c r="AK76" s="268"/>
      <c r="AL76" s="268"/>
      <c r="AM76" s="268"/>
      <c r="AN76" s="154"/>
      <c r="AO76" s="151"/>
      <c r="AP76" s="268"/>
      <c r="AQ76" s="268"/>
      <c r="AR76" s="268"/>
      <c r="AS76" s="268"/>
      <c r="AT76" s="268"/>
      <c r="AU76" s="154"/>
      <c r="AV76" s="151"/>
      <c r="AW76" s="268"/>
      <c r="AX76" s="268"/>
      <c r="AY76" s="268"/>
      <c r="AZ76" s="268"/>
      <c r="BA76" s="268"/>
      <c r="BB76" s="154"/>
      <c r="BC76" s="151"/>
      <c r="BD76" s="268"/>
      <c r="BE76" s="269"/>
      <c r="BF76" s="156"/>
      <c r="BG76" s="156"/>
      <c r="BH76" s="157"/>
      <c r="BI76" s="157"/>
      <c r="BJ76" s="158"/>
      <c r="BK76" s="158"/>
      <c r="BL76" s="158"/>
      <c r="BM76" s="158"/>
      <c r="BN76" s="158"/>
    </row>
    <row r="77" customFormat="false" ht="20.25" hidden="false" customHeight="true" outlineLevel="0" collapsed="false">
      <c r="A77" s="0"/>
      <c r="B77" s="108" t="n">
        <f aca="false">
B74+1</f>
        <v>
20</v>
      </c>
      <c r="C77" s="267"/>
      <c r="D77" s="267"/>
      <c r="E77" s="267"/>
      <c r="F77" s="267"/>
      <c r="G77" s="159"/>
      <c r="H77" s="159"/>
      <c r="I77" s="110"/>
      <c r="J77" s="111"/>
      <c r="K77" s="110"/>
      <c r="L77" s="111"/>
      <c r="M77" s="112"/>
      <c r="N77" s="112"/>
      <c r="O77" s="160"/>
      <c r="P77" s="160"/>
      <c r="Q77" s="160"/>
      <c r="R77" s="160"/>
      <c r="S77" s="146"/>
      <c r="T77" s="146"/>
      <c r="U77" s="146"/>
      <c r="V77" s="114" t="s">
        <v>
57</v>
      </c>
      <c r="W77" s="115"/>
      <c r="X77" s="115"/>
      <c r="Y77" s="116"/>
      <c r="Z77" s="117"/>
      <c r="AA77" s="118" t="str">
        <f aca="false">
IF(AA76="","",VLOOKUP(AA76,シフト記号表!$C$5:$W$46,21,0))</f>
        <v>
</v>
      </c>
      <c r="AB77" s="119" t="str">
        <f aca="false">
IF(AB76="","",VLOOKUP(AB76,シフト記号表!$C$5:$W$46,21,0))</f>
        <v>
</v>
      </c>
      <c r="AC77" s="119" t="str">
        <f aca="false">
IF(AC76="","",VLOOKUP(AC76,シフト記号表!$C$5:$W$46,21,0))</f>
        <v>
</v>
      </c>
      <c r="AD77" s="119" t="str">
        <f aca="false">
IF(AD76="","",VLOOKUP(AD76,シフト記号表!$C$5:$W$46,21,0))</f>
        <v>
</v>
      </c>
      <c r="AE77" s="119" t="str">
        <f aca="false">
IF(AE76="","",VLOOKUP(AE76,シフト記号表!$C$5:$W$46,21,0))</f>
        <v>
</v>
      </c>
      <c r="AF77" s="119" t="str">
        <f aca="false">
IF(AF76="","",VLOOKUP(AF76,シフト記号表!$C$5:$W$46,21,0))</f>
        <v>
</v>
      </c>
      <c r="AG77" s="120" t="str">
        <f aca="false">
IF(AG76="","",VLOOKUP(AG76,シフト記号表!$C$5:$W$46,21,0))</f>
        <v>
</v>
      </c>
      <c r="AH77" s="118" t="str">
        <f aca="false">
IF(AH76="","",VLOOKUP(AH76,シフト記号表!$C$5:$W$46,21,0))</f>
        <v>
</v>
      </c>
      <c r="AI77" s="119" t="str">
        <f aca="false">
IF(AI76="","",VLOOKUP(AI76,シフト記号表!$C$5:$W$46,21,0))</f>
        <v>
</v>
      </c>
      <c r="AJ77" s="119" t="str">
        <f aca="false">
IF(AJ76="","",VLOOKUP(AJ76,シフト記号表!$C$5:$W$46,21,0))</f>
        <v>
</v>
      </c>
      <c r="AK77" s="119" t="str">
        <f aca="false">
IF(AK76="","",VLOOKUP(AK76,シフト記号表!$C$5:$W$46,21,0))</f>
        <v>
</v>
      </c>
      <c r="AL77" s="119" t="str">
        <f aca="false">
IF(AL76="","",VLOOKUP(AL76,シフト記号表!$C$5:$W$46,21,0))</f>
        <v>
</v>
      </c>
      <c r="AM77" s="119" t="str">
        <f aca="false">
IF(AM76="","",VLOOKUP(AM76,シフト記号表!$C$5:$W$46,21,0))</f>
        <v>
</v>
      </c>
      <c r="AN77" s="120" t="str">
        <f aca="false">
IF(AN76="","",VLOOKUP(AN76,シフト記号表!$C$5:$W$46,21,0))</f>
        <v>
</v>
      </c>
      <c r="AO77" s="118" t="str">
        <f aca="false">
IF(AO76="","",VLOOKUP(AO76,シフト記号表!$C$5:$W$46,21,0))</f>
        <v>
</v>
      </c>
      <c r="AP77" s="119" t="str">
        <f aca="false">
IF(AP76="","",VLOOKUP(AP76,シフト記号表!$C$5:$W$46,21,0))</f>
        <v>
</v>
      </c>
      <c r="AQ77" s="119" t="str">
        <f aca="false">
IF(AQ76="","",VLOOKUP(AQ76,シフト記号表!$C$5:$W$46,21,0))</f>
        <v>
</v>
      </c>
      <c r="AR77" s="119" t="str">
        <f aca="false">
IF(AR76="","",VLOOKUP(AR76,シフト記号表!$C$5:$W$46,21,0))</f>
        <v>
</v>
      </c>
      <c r="AS77" s="119" t="str">
        <f aca="false">
IF(AS76="","",VLOOKUP(AS76,シフト記号表!$C$5:$W$46,21,0))</f>
        <v>
</v>
      </c>
      <c r="AT77" s="119" t="str">
        <f aca="false">
IF(AT76="","",VLOOKUP(AT76,シフト記号表!$C$5:$W$46,21,0))</f>
        <v>
</v>
      </c>
      <c r="AU77" s="120" t="str">
        <f aca="false">
IF(AU76="","",VLOOKUP(AU76,シフト記号表!$C$5:$W$46,21,0))</f>
        <v>
</v>
      </c>
      <c r="AV77" s="118" t="str">
        <f aca="false">
IF(AV76="","",VLOOKUP(AV76,シフト記号表!$C$5:$W$46,21,0))</f>
        <v>
</v>
      </c>
      <c r="AW77" s="119" t="str">
        <f aca="false">
IF(AW76="","",VLOOKUP(AW76,シフト記号表!$C$5:$W$46,21,0))</f>
        <v>
</v>
      </c>
      <c r="AX77" s="119" t="str">
        <f aca="false">
IF(AX76="","",VLOOKUP(AX76,シフト記号表!$C$5:$W$46,21,0))</f>
        <v>
</v>
      </c>
      <c r="AY77" s="119" t="str">
        <f aca="false">
IF(AY76="","",VLOOKUP(AY76,シフト記号表!$C$5:$W$46,21,0))</f>
        <v>
</v>
      </c>
      <c r="AZ77" s="119" t="str">
        <f aca="false">
IF(AZ76="","",VLOOKUP(AZ76,シフト記号表!$C$5:$W$46,21,0))</f>
        <v>
</v>
      </c>
      <c r="BA77" s="119" t="str">
        <f aca="false">
IF(BA76="","",VLOOKUP(BA76,シフト記号表!$C$5:$W$46,21,0))</f>
        <v>
</v>
      </c>
      <c r="BB77" s="120" t="str">
        <f aca="false">
IF(BB76="","",VLOOKUP(BB76,シフト記号表!$C$5:$W$46,21,0))</f>
        <v>
</v>
      </c>
      <c r="BC77" s="118" t="str">
        <f aca="false">
IF(BC76="","",VLOOKUP(BC76,シフト記号表!$C$5:$W$46,21,0))</f>
        <v>
</v>
      </c>
      <c r="BD77" s="119" t="str">
        <f aca="false">
IF(BD76="","",VLOOKUP(BD76,シフト記号表!$C$5:$W$46,21,0))</f>
        <v>
</v>
      </c>
      <c r="BE77" s="119" t="str">
        <f aca="false">
IF(BE76="","",VLOOKUP(BE76,シフト記号表!$C$5:$W$46,21,0))</f>
        <v>
</v>
      </c>
      <c r="BF77" s="122" t="n">
        <f aca="false">
IF($BI$3="計画",SUM(AA77:BB77),IF($BI$3="実績",SUM(AA77:BE77),""))</f>
        <v>
0</v>
      </c>
      <c r="BG77" s="122"/>
      <c r="BH77" s="123" t="n">
        <f aca="false">
IF($BI$3="計画",BF77/4,IF($BI$3="実績",(BF77/($BI$7/7)),""))</f>
        <v>
0</v>
      </c>
      <c r="BI77" s="123"/>
      <c r="BJ77" s="158"/>
      <c r="BK77" s="158"/>
      <c r="BL77" s="158"/>
      <c r="BM77" s="158"/>
      <c r="BN77" s="158"/>
    </row>
    <row r="78" customFormat="false" ht="20.25" hidden="false" customHeight="true" outlineLevel="0" collapsed="false">
      <c r="A78" s="0"/>
      <c r="B78" s="124"/>
      <c r="C78" s="267"/>
      <c r="D78" s="267"/>
      <c r="E78" s="267"/>
      <c r="F78" s="267"/>
      <c r="G78" s="125"/>
      <c r="H78" s="125"/>
      <c r="I78" s="126" t="n">
        <f aca="false">
G77</f>
        <v>
0</v>
      </c>
      <c r="J78" s="126"/>
      <c r="K78" s="126" t="n">
        <f aca="false">
M77</f>
        <v>
0</v>
      </c>
      <c r="L78" s="126"/>
      <c r="M78" s="127"/>
      <c r="N78" s="127"/>
      <c r="O78" s="128"/>
      <c r="P78" s="128"/>
      <c r="Q78" s="128"/>
      <c r="R78" s="128"/>
      <c r="S78" s="146"/>
      <c r="T78" s="146"/>
      <c r="U78" s="146"/>
      <c r="V78" s="175" t="s">
        <v>
58</v>
      </c>
      <c r="W78" s="172"/>
      <c r="X78" s="172"/>
      <c r="Y78" s="173"/>
      <c r="Z78" s="174"/>
      <c r="AA78" s="133" t="str">
        <f aca="false">
IF(AA76="","",VLOOKUP(AA76,シフト記号表!$C$5:$Y$46,23,0))</f>
        <v>
</v>
      </c>
      <c r="AB78" s="134" t="str">
        <f aca="false">
IF(AB76="","",VLOOKUP(AB76,シフト記号表!$C$5:$Y$46,23,0))</f>
        <v>
</v>
      </c>
      <c r="AC78" s="134" t="str">
        <f aca="false">
IF(AC76="","",VLOOKUP(AC76,シフト記号表!$C$5:$Y$46,23,0))</f>
        <v>
</v>
      </c>
      <c r="AD78" s="134" t="str">
        <f aca="false">
IF(AD76="","",VLOOKUP(AD76,シフト記号表!$C$5:$Y$46,23,0))</f>
        <v>
</v>
      </c>
      <c r="AE78" s="134" t="str">
        <f aca="false">
IF(AE76="","",VLOOKUP(AE76,シフト記号表!$C$5:$Y$46,23,0))</f>
        <v>
</v>
      </c>
      <c r="AF78" s="134" t="str">
        <f aca="false">
IF(AF76="","",VLOOKUP(AF76,シフト記号表!$C$5:$Y$46,23,0))</f>
        <v>
</v>
      </c>
      <c r="AG78" s="135" t="str">
        <f aca="false">
IF(AG76="","",VLOOKUP(AG76,シフト記号表!$C$5:$Y$46,23,0))</f>
        <v>
</v>
      </c>
      <c r="AH78" s="133" t="str">
        <f aca="false">
IF(AH76="","",VLOOKUP(AH76,シフト記号表!$C$5:$Y$46,23,0))</f>
        <v>
</v>
      </c>
      <c r="AI78" s="134" t="str">
        <f aca="false">
IF(AI76="","",VLOOKUP(AI76,シフト記号表!$C$5:$Y$46,23,0))</f>
        <v>
</v>
      </c>
      <c r="AJ78" s="134" t="str">
        <f aca="false">
IF(AJ76="","",VLOOKUP(AJ76,シフト記号表!$C$5:$Y$46,23,0))</f>
        <v>
</v>
      </c>
      <c r="AK78" s="134" t="str">
        <f aca="false">
IF(AK76="","",VLOOKUP(AK76,シフト記号表!$C$5:$Y$46,23,0))</f>
        <v>
</v>
      </c>
      <c r="AL78" s="134" t="str">
        <f aca="false">
IF(AL76="","",VLOOKUP(AL76,シフト記号表!$C$5:$Y$46,23,0))</f>
        <v>
</v>
      </c>
      <c r="AM78" s="134" t="str">
        <f aca="false">
IF(AM76="","",VLOOKUP(AM76,シフト記号表!$C$5:$Y$46,23,0))</f>
        <v>
</v>
      </c>
      <c r="AN78" s="135" t="str">
        <f aca="false">
IF(AN76="","",VLOOKUP(AN76,シフト記号表!$C$5:$Y$46,23,0))</f>
        <v>
</v>
      </c>
      <c r="AO78" s="133" t="str">
        <f aca="false">
IF(AO76="","",VLOOKUP(AO76,シフト記号表!$C$5:$Y$46,23,0))</f>
        <v>
</v>
      </c>
      <c r="AP78" s="134" t="str">
        <f aca="false">
IF(AP76="","",VLOOKUP(AP76,シフト記号表!$C$5:$Y$46,23,0))</f>
        <v>
</v>
      </c>
      <c r="AQ78" s="134" t="str">
        <f aca="false">
IF(AQ76="","",VLOOKUP(AQ76,シフト記号表!$C$5:$Y$46,23,0))</f>
        <v>
</v>
      </c>
      <c r="AR78" s="134" t="str">
        <f aca="false">
IF(AR76="","",VLOOKUP(AR76,シフト記号表!$C$5:$Y$46,23,0))</f>
        <v>
</v>
      </c>
      <c r="AS78" s="134" t="str">
        <f aca="false">
IF(AS76="","",VLOOKUP(AS76,シフト記号表!$C$5:$Y$46,23,0))</f>
        <v>
</v>
      </c>
      <c r="AT78" s="134" t="str">
        <f aca="false">
IF(AT76="","",VLOOKUP(AT76,シフト記号表!$C$5:$Y$46,23,0))</f>
        <v>
</v>
      </c>
      <c r="AU78" s="135" t="str">
        <f aca="false">
IF(AU76="","",VLOOKUP(AU76,シフト記号表!$C$5:$Y$46,23,0))</f>
        <v>
</v>
      </c>
      <c r="AV78" s="133" t="str">
        <f aca="false">
IF(AV76="","",VLOOKUP(AV76,シフト記号表!$C$5:$Y$46,23,0))</f>
        <v>
</v>
      </c>
      <c r="AW78" s="134" t="str">
        <f aca="false">
IF(AW76="","",VLOOKUP(AW76,シフト記号表!$C$5:$Y$46,23,0))</f>
        <v>
</v>
      </c>
      <c r="AX78" s="134" t="str">
        <f aca="false">
IF(AX76="","",VLOOKUP(AX76,シフト記号表!$C$5:$Y$46,23,0))</f>
        <v>
</v>
      </c>
      <c r="AY78" s="134" t="str">
        <f aca="false">
IF(AY76="","",VLOOKUP(AY76,シフト記号表!$C$5:$Y$46,23,0))</f>
        <v>
</v>
      </c>
      <c r="AZ78" s="134" t="str">
        <f aca="false">
IF(AZ76="","",VLOOKUP(AZ76,シフト記号表!$C$5:$Y$46,23,0))</f>
        <v>
</v>
      </c>
      <c r="BA78" s="134" t="str">
        <f aca="false">
IF(BA76="","",VLOOKUP(BA76,シフト記号表!$C$5:$Y$46,23,0))</f>
        <v>
</v>
      </c>
      <c r="BB78" s="135" t="str">
        <f aca="false">
IF(BB76="","",VLOOKUP(BB76,シフト記号表!$C$5:$Y$46,23,0))</f>
        <v>
</v>
      </c>
      <c r="BC78" s="133" t="str">
        <f aca="false">
IF(BC76="","",VLOOKUP(BC76,シフト記号表!$C$5:$Y$46,23,0))</f>
        <v>
</v>
      </c>
      <c r="BD78" s="134" t="str">
        <f aca="false">
IF(BD76="","",VLOOKUP(BD76,シフト記号表!$C$5:$Y$46,23,0))</f>
        <v>
</v>
      </c>
      <c r="BE78" s="134" t="str">
        <f aca="false">
IF(BE76="","",VLOOKUP(BE76,シフト記号表!$C$5:$Y$46,23,0))</f>
        <v>
</v>
      </c>
      <c r="BF78" s="137" t="n">
        <f aca="false">
IF($BI$3="計画",SUM(AA78:BB78),IF($BI$3="実績",SUM(AA78:BE78),""))</f>
        <v>
0</v>
      </c>
      <c r="BG78" s="137"/>
      <c r="BH78" s="138" t="n">
        <f aca="false">
IF($BI$3="計画",BF78/4,IF($BI$3="実績",(BF78/($BI$7/7)),""))</f>
        <v>
0</v>
      </c>
      <c r="BI78" s="138"/>
      <c r="BJ78" s="158"/>
      <c r="BK78" s="158"/>
      <c r="BL78" s="158"/>
      <c r="BM78" s="158"/>
      <c r="BN78" s="158"/>
    </row>
    <row r="79" customFormat="false" ht="20.25" hidden="false" customHeight="true" outlineLevel="0" collapsed="false">
      <c r="A79" s="0"/>
      <c r="B79" s="139"/>
      <c r="C79" s="267"/>
      <c r="D79" s="267"/>
      <c r="E79" s="267"/>
      <c r="F79" s="267"/>
      <c r="G79" s="159"/>
      <c r="H79" s="159"/>
      <c r="I79" s="110"/>
      <c r="J79" s="111"/>
      <c r="K79" s="110"/>
      <c r="L79" s="111"/>
      <c r="M79" s="144"/>
      <c r="N79" s="144"/>
      <c r="O79" s="160"/>
      <c r="P79" s="160"/>
      <c r="Q79" s="160"/>
      <c r="R79" s="160"/>
      <c r="S79" s="146"/>
      <c r="T79" s="146"/>
      <c r="U79" s="146"/>
      <c r="V79" s="147" t="s">
        <v>
51</v>
      </c>
      <c r="W79" s="161"/>
      <c r="X79" s="161"/>
      <c r="Y79" s="162"/>
      <c r="Z79" s="168"/>
      <c r="AA79" s="151"/>
      <c r="AB79" s="268"/>
      <c r="AC79" s="268"/>
      <c r="AD79" s="268"/>
      <c r="AE79" s="268"/>
      <c r="AF79" s="268"/>
      <c r="AG79" s="154"/>
      <c r="AH79" s="151"/>
      <c r="AI79" s="268"/>
      <c r="AJ79" s="268"/>
      <c r="AK79" s="268"/>
      <c r="AL79" s="268"/>
      <c r="AM79" s="268"/>
      <c r="AN79" s="154"/>
      <c r="AO79" s="151"/>
      <c r="AP79" s="268"/>
      <c r="AQ79" s="268"/>
      <c r="AR79" s="268"/>
      <c r="AS79" s="268"/>
      <c r="AT79" s="268"/>
      <c r="AU79" s="154"/>
      <c r="AV79" s="151"/>
      <c r="AW79" s="268"/>
      <c r="AX79" s="268"/>
      <c r="AY79" s="268"/>
      <c r="AZ79" s="268"/>
      <c r="BA79" s="268"/>
      <c r="BB79" s="154"/>
      <c r="BC79" s="151"/>
      <c r="BD79" s="268"/>
      <c r="BE79" s="269"/>
      <c r="BF79" s="156"/>
      <c r="BG79" s="156"/>
      <c r="BH79" s="157"/>
      <c r="BI79" s="157"/>
      <c r="BJ79" s="158"/>
      <c r="BK79" s="158"/>
      <c r="BL79" s="158"/>
      <c r="BM79" s="158"/>
      <c r="BN79" s="158"/>
    </row>
    <row r="80" customFormat="false" ht="20.25" hidden="false" customHeight="true" outlineLevel="0" collapsed="false">
      <c r="A80" s="0"/>
      <c r="B80" s="108" t="n">
        <f aca="false">
B77+1</f>
        <v>
21</v>
      </c>
      <c r="C80" s="267"/>
      <c r="D80" s="267"/>
      <c r="E80" s="267"/>
      <c r="F80" s="267"/>
      <c r="G80" s="159"/>
      <c r="H80" s="159"/>
      <c r="I80" s="110"/>
      <c r="J80" s="111"/>
      <c r="K80" s="110"/>
      <c r="L80" s="111"/>
      <c r="M80" s="112"/>
      <c r="N80" s="112"/>
      <c r="O80" s="160"/>
      <c r="P80" s="160"/>
      <c r="Q80" s="160"/>
      <c r="R80" s="160"/>
      <c r="S80" s="146"/>
      <c r="T80" s="146"/>
      <c r="U80" s="146"/>
      <c r="V80" s="114" t="s">
        <v>
57</v>
      </c>
      <c r="W80" s="115"/>
      <c r="X80" s="115"/>
      <c r="Y80" s="116"/>
      <c r="Z80" s="117"/>
      <c r="AA80" s="118" t="str">
        <f aca="false">
IF(AA79="","",VLOOKUP(AA79,シフト記号表!$C$5:$W$46,21,0))</f>
        <v>
</v>
      </c>
      <c r="AB80" s="119" t="str">
        <f aca="false">
IF(AB79="","",VLOOKUP(AB79,シフト記号表!$C$5:$W$46,21,0))</f>
        <v>
</v>
      </c>
      <c r="AC80" s="119" t="str">
        <f aca="false">
IF(AC79="","",VLOOKUP(AC79,シフト記号表!$C$5:$W$46,21,0))</f>
        <v>
</v>
      </c>
      <c r="AD80" s="119" t="str">
        <f aca="false">
IF(AD79="","",VLOOKUP(AD79,シフト記号表!$C$5:$W$46,21,0))</f>
        <v>
</v>
      </c>
      <c r="AE80" s="119" t="str">
        <f aca="false">
IF(AE79="","",VLOOKUP(AE79,シフト記号表!$C$5:$W$46,21,0))</f>
        <v>
</v>
      </c>
      <c r="AF80" s="119" t="str">
        <f aca="false">
IF(AF79="","",VLOOKUP(AF79,シフト記号表!$C$5:$W$46,21,0))</f>
        <v>
</v>
      </c>
      <c r="AG80" s="120" t="str">
        <f aca="false">
IF(AG79="","",VLOOKUP(AG79,シフト記号表!$C$5:$W$46,21,0))</f>
        <v>
</v>
      </c>
      <c r="AH80" s="118" t="str">
        <f aca="false">
IF(AH79="","",VLOOKUP(AH79,シフト記号表!$C$5:$W$46,21,0))</f>
        <v>
</v>
      </c>
      <c r="AI80" s="119" t="str">
        <f aca="false">
IF(AI79="","",VLOOKUP(AI79,シフト記号表!$C$5:$W$46,21,0))</f>
        <v>
</v>
      </c>
      <c r="AJ80" s="119" t="str">
        <f aca="false">
IF(AJ79="","",VLOOKUP(AJ79,シフト記号表!$C$5:$W$46,21,0))</f>
        <v>
</v>
      </c>
      <c r="AK80" s="119" t="str">
        <f aca="false">
IF(AK79="","",VLOOKUP(AK79,シフト記号表!$C$5:$W$46,21,0))</f>
        <v>
</v>
      </c>
      <c r="AL80" s="119" t="str">
        <f aca="false">
IF(AL79="","",VLOOKUP(AL79,シフト記号表!$C$5:$W$46,21,0))</f>
        <v>
</v>
      </c>
      <c r="AM80" s="119" t="str">
        <f aca="false">
IF(AM79="","",VLOOKUP(AM79,シフト記号表!$C$5:$W$46,21,0))</f>
        <v>
</v>
      </c>
      <c r="AN80" s="120" t="str">
        <f aca="false">
IF(AN79="","",VLOOKUP(AN79,シフト記号表!$C$5:$W$46,21,0))</f>
        <v>
</v>
      </c>
      <c r="AO80" s="118" t="str">
        <f aca="false">
IF(AO79="","",VLOOKUP(AO79,シフト記号表!$C$5:$W$46,21,0))</f>
        <v>
</v>
      </c>
      <c r="AP80" s="119" t="str">
        <f aca="false">
IF(AP79="","",VLOOKUP(AP79,シフト記号表!$C$5:$W$46,21,0))</f>
        <v>
</v>
      </c>
      <c r="AQ80" s="119" t="str">
        <f aca="false">
IF(AQ79="","",VLOOKUP(AQ79,シフト記号表!$C$5:$W$46,21,0))</f>
        <v>
</v>
      </c>
      <c r="AR80" s="119" t="str">
        <f aca="false">
IF(AR79="","",VLOOKUP(AR79,シフト記号表!$C$5:$W$46,21,0))</f>
        <v>
</v>
      </c>
      <c r="AS80" s="119" t="str">
        <f aca="false">
IF(AS79="","",VLOOKUP(AS79,シフト記号表!$C$5:$W$46,21,0))</f>
        <v>
</v>
      </c>
      <c r="AT80" s="119" t="str">
        <f aca="false">
IF(AT79="","",VLOOKUP(AT79,シフト記号表!$C$5:$W$46,21,0))</f>
        <v>
</v>
      </c>
      <c r="AU80" s="120" t="str">
        <f aca="false">
IF(AU79="","",VLOOKUP(AU79,シフト記号表!$C$5:$W$46,21,0))</f>
        <v>
</v>
      </c>
      <c r="AV80" s="118" t="str">
        <f aca="false">
IF(AV79="","",VLOOKUP(AV79,シフト記号表!$C$5:$W$46,21,0))</f>
        <v>
</v>
      </c>
      <c r="AW80" s="119" t="str">
        <f aca="false">
IF(AW79="","",VLOOKUP(AW79,シフト記号表!$C$5:$W$46,21,0))</f>
        <v>
</v>
      </c>
      <c r="AX80" s="119" t="str">
        <f aca="false">
IF(AX79="","",VLOOKUP(AX79,シフト記号表!$C$5:$W$46,21,0))</f>
        <v>
</v>
      </c>
      <c r="AY80" s="119" t="str">
        <f aca="false">
IF(AY79="","",VLOOKUP(AY79,シフト記号表!$C$5:$W$46,21,0))</f>
        <v>
</v>
      </c>
      <c r="AZ80" s="119" t="str">
        <f aca="false">
IF(AZ79="","",VLOOKUP(AZ79,シフト記号表!$C$5:$W$46,21,0))</f>
        <v>
</v>
      </c>
      <c r="BA80" s="119" t="str">
        <f aca="false">
IF(BA79="","",VLOOKUP(BA79,シフト記号表!$C$5:$W$46,21,0))</f>
        <v>
</v>
      </c>
      <c r="BB80" s="120" t="str">
        <f aca="false">
IF(BB79="","",VLOOKUP(BB79,シフト記号表!$C$5:$W$46,21,0))</f>
        <v>
</v>
      </c>
      <c r="BC80" s="118" t="str">
        <f aca="false">
IF(BC79="","",VLOOKUP(BC79,シフト記号表!$C$5:$W$46,21,0))</f>
        <v>
</v>
      </c>
      <c r="BD80" s="119" t="str">
        <f aca="false">
IF(BD79="","",VLOOKUP(BD79,シフト記号表!$C$5:$W$46,21,0))</f>
        <v>
</v>
      </c>
      <c r="BE80" s="119" t="str">
        <f aca="false">
IF(BE79="","",VLOOKUP(BE79,シフト記号表!$C$5:$W$46,21,0))</f>
        <v>
</v>
      </c>
      <c r="BF80" s="122" t="n">
        <f aca="false">
IF($BI$3="計画",SUM(AA80:BB80),IF($BI$3="実績",SUM(AA80:BE80),""))</f>
        <v>
0</v>
      </c>
      <c r="BG80" s="122"/>
      <c r="BH80" s="123" t="n">
        <f aca="false">
IF($BI$3="計画",BF80/4,IF($BI$3="実績",(BF80/($BI$7/7)),""))</f>
        <v>
0</v>
      </c>
      <c r="BI80" s="123"/>
      <c r="BJ80" s="158"/>
      <c r="BK80" s="158"/>
      <c r="BL80" s="158"/>
      <c r="BM80" s="158"/>
      <c r="BN80" s="158"/>
    </row>
    <row r="81" customFormat="false" ht="20.25" hidden="false" customHeight="true" outlineLevel="0" collapsed="false">
      <c r="A81" s="0"/>
      <c r="B81" s="124"/>
      <c r="C81" s="267"/>
      <c r="D81" s="267"/>
      <c r="E81" s="267"/>
      <c r="F81" s="267"/>
      <c r="G81" s="125"/>
      <c r="H81" s="125"/>
      <c r="I81" s="126" t="n">
        <f aca="false">
G80</f>
        <v>
0</v>
      </c>
      <c r="J81" s="126"/>
      <c r="K81" s="126" t="n">
        <f aca="false">
M80</f>
        <v>
0</v>
      </c>
      <c r="L81" s="126"/>
      <c r="M81" s="127"/>
      <c r="N81" s="127"/>
      <c r="O81" s="128"/>
      <c r="P81" s="128"/>
      <c r="Q81" s="128"/>
      <c r="R81" s="128"/>
      <c r="S81" s="146"/>
      <c r="T81" s="146"/>
      <c r="U81" s="146"/>
      <c r="V81" s="129" t="s">
        <v>
58</v>
      </c>
      <c r="W81" s="172"/>
      <c r="X81" s="172"/>
      <c r="Y81" s="173"/>
      <c r="Z81" s="174"/>
      <c r="AA81" s="133" t="str">
        <f aca="false">
IF(AA79="","",VLOOKUP(AA79,シフト記号表!$C$5:$Y$46,23,0))</f>
        <v>
</v>
      </c>
      <c r="AB81" s="134" t="str">
        <f aca="false">
IF(AB79="","",VLOOKUP(AB79,シフト記号表!$C$5:$Y$46,23,0))</f>
        <v>
</v>
      </c>
      <c r="AC81" s="134" t="str">
        <f aca="false">
IF(AC79="","",VLOOKUP(AC79,シフト記号表!$C$5:$Y$46,23,0))</f>
        <v>
</v>
      </c>
      <c r="AD81" s="134" t="str">
        <f aca="false">
IF(AD79="","",VLOOKUP(AD79,シフト記号表!$C$5:$Y$46,23,0))</f>
        <v>
</v>
      </c>
      <c r="AE81" s="134" t="str">
        <f aca="false">
IF(AE79="","",VLOOKUP(AE79,シフト記号表!$C$5:$Y$46,23,0))</f>
        <v>
</v>
      </c>
      <c r="AF81" s="134" t="str">
        <f aca="false">
IF(AF79="","",VLOOKUP(AF79,シフト記号表!$C$5:$Y$46,23,0))</f>
        <v>
</v>
      </c>
      <c r="AG81" s="135" t="str">
        <f aca="false">
IF(AG79="","",VLOOKUP(AG79,シフト記号表!$C$5:$Y$46,23,0))</f>
        <v>
</v>
      </c>
      <c r="AH81" s="133" t="str">
        <f aca="false">
IF(AH79="","",VLOOKUP(AH79,シフト記号表!$C$5:$Y$46,23,0))</f>
        <v>
</v>
      </c>
      <c r="AI81" s="134" t="str">
        <f aca="false">
IF(AI79="","",VLOOKUP(AI79,シフト記号表!$C$5:$Y$46,23,0))</f>
        <v>
</v>
      </c>
      <c r="AJ81" s="134" t="str">
        <f aca="false">
IF(AJ79="","",VLOOKUP(AJ79,シフト記号表!$C$5:$Y$46,23,0))</f>
        <v>
</v>
      </c>
      <c r="AK81" s="134" t="str">
        <f aca="false">
IF(AK79="","",VLOOKUP(AK79,シフト記号表!$C$5:$Y$46,23,0))</f>
        <v>
</v>
      </c>
      <c r="AL81" s="134" t="str">
        <f aca="false">
IF(AL79="","",VLOOKUP(AL79,シフト記号表!$C$5:$Y$46,23,0))</f>
        <v>
</v>
      </c>
      <c r="AM81" s="134" t="str">
        <f aca="false">
IF(AM79="","",VLOOKUP(AM79,シフト記号表!$C$5:$Y$46,23,0))</f>
        <v>
</v>
      </c>
      <c r="AN81" s="135" t="str">
        <f aca="false">
IF(AN79="","",VLOOKUP(AN79,シフト記号表!$C$5:$Y$46,23,0))</f>
        <v>
</v>
      </c>
      <c r="AO81" s="133" t="str">
        <f aca="false">
IF(AO79="","",VLOOKUP(AO79,シフト記号表!$C$5:$Y$46,23,0))</f>
        <v>
</v>
      </c>
      <c r="AP81" s="134" t="str">
        <f aca="false">
IF(AP79="","",VLOOKUP(AP79,シフト記号表!$C$5:$Y$46,23,0))</f>
        <v>
</v>
      </c>
      <c r="AQ81" s="134" t="str">
        <f aca="false">
IF(AQ79="","",VLOOKUP(AQ79,シフト記号表!$C$5:$Y$46,23,0))</f>
        <v>
</v>
      </c>
      <c r="AR81" s="134" t="str">
        <f aca="false">
IF(AR79="","",VLOOKUP(AR79,シフト記号表!$C$5:$Y$46,23,0))</f>
        <v>
</v>
      </c>
      <c r="AS81" s="134" t="str">
        <f aca="false">
IF(AS79="","",VLOOKUP(AS79,シフト記号表!$C$5:$Y$46,23,0))</f>
        <v>
</v>
      </c>
      <c r="AT81" s="134" t="str">
        <f aca="false">
IF(AT79="","",VLOOKUP(AT79,シフト記号表!$C$5:$Y$46,23,0))</f>
        <v>
</v>
      </c>
      <c r="AU81" s="135" t="str">
        <f aca="false">
IF(AU79="","",VLOOKUP(AU79,シフト記号表!$C$5:$Y$46,23,0))</f>
        <v>
</v>
      </c>
      <c r="AV81" s="133" t="str">
        <f aca="false">
IF(AV79="","",VLOOKUP(AV79,シフト記号表!$C$5:$Y$46,23,0))</f>
        <v>
</v>
      </c>
      <c r="AW81" s="134" t="str">
        <f aca="false">
IF(AW79="","",VLOOKUP(AW79,シフト記号表!$C$5:$Y$46,23,0))</f>
        <v>
</v>
      </c>
      <c r="AX81" s="134" t="str">
        <f aca="false">
IF(AX79="","",VLOOKUP(AX79,シフト記号表!$C$5:$Y$46,23,0))</f>
        <v>
</v>
      </c>
      <c r="AY81" s="134" t="str">
        <f aca="false">
IF(AY79="","",VLOOKUP(AY79,シフト記号表!$C$5:$Y$46,23,0))</f>
        <v>
</v>
      </c>
      <c r="AZ81" s="134" t="str">
        <f aca="false">
IF(AZ79="","",VLOOKUP(AZ79,シフト記号表!$C$5:$Y$46,23,0))</f>
        <v>
</v>
      </c>
      <c r="BA81" s="134" t="str">
        <f aca="false">
IF(BA79="","",VLOOKUP(BA79,シフト記号表!$C$5:$Y$46,23,0))</f>
        <v>
</v>
      </c>
      <c r="BB81" s="135" t="str">
        <f aca="false">
IF(BB79="","",VLOOKUP(BB79,シフト記号表!$C$5:$Y$46,23,0))</f>
        <v>
</v>
      </c>
      <c r="BC81" s="133" t="str">
        <f aca="false">
IF(BC79="","",VLOOKUP(BC79,シフト記号表!$C$5:$Y$46,23,0))</f>
        <v>
</v>
      </c>
      <c r="BD81" s="134" t="str">
        <f aca="false">
IF(BD79="","",VLOOKUP(BD79,シフト記号表!$C$5:$Y$46,23,0))</f>
        <v>
</v>
      </c>
      <c r="BE81" s="134" t="str">
        <f aca="false">
IF(BE79="","",VLOOKUP(BE79,シフト記号表!$C$5:$Y$46,23,0))</f>
        <v>
</v>
      </c>
      <c r="BF81" s="137" t="n">
        <f aca="false">
IF($BI$3="計画",SUM(AA81:BB81),IF($BI$3="実績",SUM(AA81:BE81),""))</f>
        <v>
0</v>
      </c>
      <c r="BG81" s="137"/>
      <c r="BH81" s="138" t="n">
        <f aca="false">
IF($BI$3="計画",BF81/4,IF($BI$3="実績",(BF81/($BI$7/7)),""))</f>
        <v>
0</v>
      </c>
      <c r="BI81" s="138"/>
      <c r="BJ81" s="158"/>
      <c r="BK81" s="158"/>
      <c r="BL81" s="158"/>
      <c r="BM81" s="158"/>
      <c r="BN81" s="158"/>
    </row>
    <row r="82" customFormat="false" ht="20.25" hidden="false" customHeight="true" outlineLevel="0" collapsed="false">
      <c r="A82" s="0"/>
      <c r="B82" s="139"/>
      <c r="C82" s="267"/>
      <c r="D82" s="267"/>
      <c r="E82" s="267"/>
      <c r="F82" s="267"/>
      <c r="G82" s="159"/>
      <c r="H82" s="159"/>
      <c r="I82" s="110"/>
      <c r="J82" s="111"/>
      <c r="K82" s="110"/>
      <c r="L82" s="111"/>
      <c r="M82" s="144"/>
      <c r="N82" s="144"/>
      <c r="O82" s="160"/>
      <c r="P82" s="160"/>
      <c r="Q82" s="160"/>
      <c r="R82" s="160"/>
      <c r="S82" s="146"/>
      <c r="T82" s="146"/>
      <c r="U82" s="146"/>
      <c r="V82" s="147" t="s">
        <v>
51</v>
      </c>
      <c r="W82" s="161"/>
      <c r="X82" s="161"/>
      <c r="Y82" s="162"/>
      <c r="Z82" s="168"/>
      <c r="AA82" s="151"/>
      <c r="AB82" s="268"/>
      <c r="AC82" s="268"/>
      <c r="AD82" s="268"/>
      <c r="AE82" s="268"/>
      <c r="AF82" s="268"/>
      <c r="AG82" s="154"/>
      <c r="AH82" s="151"/>
      <c r="AI82" s="268"/>
      <c r="AJ82" s="268"/>
      <c r="AK82" s="268"/>
      <c r="AL82" s="268"/>
      <c r="AM82" s="268"/>
      <c r="AN82" s="154"/>
      <c r="AO82" s="151"/>
      <c r="AP82" s="268"/>
      <c r="AQ82" s="268"/>
      <c r="AR82" s="268"/>
      <c r="AS82" s="268"/>
      <c r="AT82" s="268"/>
      <c r="AU82" s="154"/>
      <c r="AV82" s="151"/>
      <c r="AW82" s="268"/>
      <c r="AX82" s="268"/>
      <c r="AY82" s="268"/>
      <c r="AZ82" s="268"/>
      <c r="BA82" s="268"/>
      <c r="BB82" s="154"/>
      <c r="BC82" s="151"/>
      <c r="BD82" s="268"/>
      <c r="BE82" s="269"/>
      <c r="BF82" s="156"/>
      <c r="BG82" s="156"/>
      <c r="BH82" s="157"/>
      <c r="BI82" s="157"/>
      <c r="BJ82" s="158"/>
      <c r="BK82" s="158"/>
      <c r="BL82" s="158"/>
      <c r="BM82" s="158"/>
      <c r="BN82" s="158"/>
    </row>
    <row r="83" customFormat="false" ht="20.25" hidden="false" customHeight="true" outlineLevel="0" collapsed="false">
      <c r="A83" s="0"/>
      <c r="B83" s="108" t="n">
        <f aca="false">
B80+1</f>
        <v>
22</v>
      </c>
      <c r="C83" s="267"/>
      <c r="D83" s="267"/>
      <c r="E83" s="267"/>
      <c r="F83" s="267"/>
      <c r="G83" s="159"/>
      <c r="H83" s="159"/>
      <c r="I83" s="110"/>
      <c r="J83" s="111"/>
      <c r="K83" s="110"/>
      <c r="L83" s="111"/>
      <c r="M83" s="112"/>
      <c r="N83" s="112"/>
      <c r="O83" s="160"/>
      <c r="P83" s="160"/>
      <c r="Q83" s="160"/>
      <c r="R83" s="160"/>
      <c r="S83" s="146"/>
      <c r="T83" s="146"/>
      <c r="U83" s="146"/>
      <c r="V83" s="114" t="s">
        <v>
57</v>
      </c>
      <c r="W83" s="115"/>
      <c r="X83" s="115"/>
      <c r="Y83" s="116"/>
      <c r="Z83" s="117"/>
      <c r="AA83" s="118" t="str">
        <f aca="false">
IF(AA82="","",VLOOKUP(AA82,シフト記号表!$C$5:$W$46,21,0))</f>
        <v>
</v>
      </c>
      <c r="AB83" s="119" t="str">
        <f aca="false">
IF(AB82="","",VLOOKUP(AB82,シフト記号表!$C$5:$W$46,21,0))</f>
        <v>
</v>
      </c>
      <c r="AC83" s="119" t="str">
        <f aca="false">
IF(AC82="","",VLOOKUP(AC82,シフト記号表!$C$5:$W$46,21,0))</f>
        <v>
</v>
      </c>
      <c r="AD83" s="119" t="str">
        <f aca="false">
IF(AD82="","",VLOOKUP(AD82,シフト記号表!$C$5:$W$46,21,0))</f>
        <v>
</v>
      </c>
      <c r="AE83" s="119" t="str">
        <f aca="false">
IF(AE82="","",VLOOKUP(AE82,シフト記号表!$C$5:$W$46,21,0))</f>
        <v>
</v>
      </c>
      <c r="AF83" s="119" t="str">
        <f aca="false">
IF(AF82="","",VLOOKUP(AF82,シフト記号表!$C$5:$W$46,21,0))</f>
        <v>
</v>
      </c>
      <c r="AG83" s="120" t="str">
        <f aca="false">
IF(AG82="","",VLOOKUP(AG82,シフト記号表!$C$5:$W$46,21,0))</f>
        <v>
</v>
      </c>
      <c r="AH83" s="118" t="str">
        <f aca="false">
IF(AH82="","",VLOOKUP(AH82,シフト記号表!$C$5:$W$46,21,0))</f>
        <v>
</v>
      </c>
      <c r="AI83" s="119" t="str">
        <f aca="false">
IF(AI82="","",VLOOKUP(AI82,シフト記号表!$C$5:$W$46,21,0))</f>
        <v>
</v>
      </c>
      <c r="AJ83" s="119" t="str">
        <f aca="false">
IF(AJ82="","",VLOOKUP(AJ82,シフト記号表!$C$5:$W$46,21,0))</f>
        <v>
</v>
      </c>
      <c r="AK83" s="119" t="str">
        <f aca="false">
IF(AK82="","",VLOOKUP(AK82,シフト記号表!$C$5:$W$46,21,0))</f>
        <v>
</v>
      </c>
      <c r="AL83" s="119" t="str">
        <f aca="false">
IF(AL82="","",VLOOKUP(AL82,シフト記号表!$C$5:$W$46,21,0))</f>
        <v>
</v>
      </c>
      <c r="AM83" s="119" t="str">
        <f aca="false">
IF(AM82="","",VLOOKUP(AM82,シフト記号表!$C$5:$W$46,21,0))</f>
        <v>
</v>
      </c>
      <c r="AN83" s="120" t="str">
        <f aca="false">
IF(AN82="","",VLOOKUP(AN82,シフト記号表!$C$5:$W$46,21,0))</f>
        <v>
</v>
      </c>
      <c r="AO83" s="118" t="str">
        <f aca="false">
IF(AO82="","",VLOOKUP(AO82,シフト記号表!$C$5:$W$46,21,0))</f>
        <v>
</v>
      </c>
      <c r="AP83" s="119" t="str">
        <f aca="false">
IF(AP82="","",VLOOKUP(AP82,シフト記号表!$C$5:$W$46,21,0))</f>
        <v>
</v>
      </c>
      <c r="AQ83" s="119" t="str">
        <f aca="false">
IF(AQ82="","",VLOOKUP(AQ82,シフト記号表!$C$5:$W$46,21,0))</f>
        <v>
</v>
      </c>
      <c r="AR83" s="119" t="str">
        <f aca="false">
IF(AR82="","",VLOOKUP(AR82,シフト記号表!$C$5:$W$46,21,0))</f>
        <v>
</v>
      </c>
      <c r="AS83" s="119" t="str">
        <f aca="false">
IF(AS82="","",VLOOKUP(AS82,シフト記号表!$C$5:$W$46,21,0))</f>
        <v>
</v>
      </c>
      <c r="AT83" s="119" t="str">
        <f aca="false">
IF(AT82="","",VLOOKUP(AT82,シフト記号表!$C$5:$W$46,21,0))</f>
        <v>
</v>
      </c>
      <c r="AU83" s="120" t="str">
        <f aca="false">
IF(AU82="","",VLOOKUP(AU82,シフト記号表!$C$5:$W$46,21,0))</f>
        <v>
</v>
      </c>
      <c r="AV83" s="118" t="str">
        <f aca="false">
IF(AV82="","",VLOOKUP(AV82,シフト記号表!$C$5:$W$46,21,0))</f>
        <v>
</v>
      </c>
      <c r="AW83" s="119" t="str">
        <f aca="false">
IF(AW82="","",VLOOKUP(AW82,シフト記号表!$C$5:$W$46,21,0))</f>
        <v>
</v>
      </c>
      <c r="AX83" s="119" t="str">
        <f aca="false">
IF(AX82="","",VLOOKUP(AX82,シフト記号表!$C$5:$W$46,21,0))</f>
        <v>
</v>
      </c>
      <c r="AY83" s="119" t="str">
        <f aca="false">
IF(AY82="","",VLOOKUP(AY82,シフト記号表!$C$5:$W$46,21,0))</f>
        <v>
</v>
      </c>
      <c r="AZ83" s="119" t="str">
        <f aca="false">
IF(AZ82="","",VLOOKUP(AZ82,シフト記号表!$C$5:$W$46,21,0))</f>
        <v>
</v>
      </c>
      <c r="BA83" s="119" t="str">
        <f aca="false">
IF(BA82="","",VLOOKUP(BA82,シフト記号表!$C$5:$W$46,21,0))</f>
        <v>
</v>
      </c>
      <c r="BB83" s="120" t="str">
        <f aca="false">
IF(BB82="","",VLOOKUP(BB82,シフト記号表!$C$5:$W$46,21,0))</f>
        <v>
</v>
      </c>
      <c r="BC83" s="118" t="str">
        <f aca="false">
IF(BC82="","",VLOOKUP(BC82,シフト記号表!$C$5:$W$46,21,0))</f>
        <v>
</v>
      </c>
      <c r="BD83" s="119" t="str">
        <f aca="false">
IF(BD82="","",VLOOKUP(BD82,シフト記号表!$C$5:$W$46,21,0))</f>
        <v>
</v>
      </c>
      <c r="BE83" s="119" t="str">
        <f aca="false">
IF(BE82="","",VLOOKUP(BE82,シフト記号表!$C$5:$W$46,21,0))</f>
        <v>
</v>
      </c>
      <c r="BF83" s="122" t="n">
        <f aca="false">
IF($BI$3="計画",SUM(AA83:BB83),IF($BI$3="実績",SUM(AA83:BE83),""))</f>
        <v>
0</v>
      </c>
      <c r="BG83" s="122"/>
      <c r="BH83" s="123" t="n">
        <f aca="false">
IF($BI$3="計画",BF83/4,IF($BI$3="実績",(BF83/($BI$7/7)),""))</f>
        <v>
0</v>
      </c>
      <c r="BI83" s="123"/>
      <c r="BJ83" s="158"/>
      <c r="BK83" s="158"/>
      <c r="BL83" s="158"/>
      <c r="BM83" s="158"/>
      <c r="BN83" s="158"/>
    </row>
    <row r="84" customFormat="false" ht="20.25" hidden="false" customHeight="true" outlineLevel="0" collapsed="false">
      <c r="A84" s="0"/>
      <c r="B84" s="124"/>
      <c r="C84" s="267"/>
      <c r="D84" s="267"/>
      <c r="E84" s="267"/>
      <c r="F84" s="267"/>
      <c r="G84" s="125"/>
      <c r="H84" s="125"/>
      <c r="I84" s="126" t="n">
        <f aca="false">
G83</f>
        <v>
0</v>
      </c>
      <c r="J84" s="126"/>
      <c r="K84" s="126" t="n">
        <f aca="false">
M83</f>
        <v>
0</v>
      </c>
      <c r="L84" s="126"/>
      <c r="M84" s="127"/>
      <c r="N84" s="127"/>
      <c r="O84" s="128"/>
      <c r="P84" s="128"/>
      <c r="Q84" s="128"/>
      <c r="R84" s="128"/>
      <c r="S84" s="146"/>
      <c r="T84" s="146"/>
      <c r="U84" s="146"/>
      <c r="V84" s="129" t="s">
        <v>
58</v>
      </c>
      <c r="W84" s="172"/>
      <c r="X84" s="172"/>
      <c r="Y84" s="173"/>
      <c r="Z84" s="174"/>
      <c r="AA84" s="133" t="str">
        <f aca="false">
IF(AA82="","",VLOOKUP(AA82,シフト記号表!$C$5:$Y$46,23,0))</f>
        <v>
</v>
      </c>
      <c r="AB84" s="134" t="str">
        <f aca="false">
IF(AB82="","",VLOOKUP(AB82,シフト記号表!$C$5:$Y$46,23,0))</f>
        <v>
</v>
      </c>
      <c r="AC84" s="134" t="str">
        <f aca="false">
IF(AC82="","",VLOOKUP(AC82,シフト記号表!$C$5:$Y$46,23,0))</f>
        <v>
</v>
      </c>
      <c r="AD84" s="134" t="str">
        <f aca="false">
IF(AD82="","",VLOOKUP(AD82,シフト記号表!$C$5:$Y$46,23,0))</f>
        <v>
</v>
      </c>
      <c r="AE84" s="134" t="str">
        <f aca="false">
IF(AE82="","",VLOOKUP(AE82,シフト記号表!$C$5:$Y$46,23,0))</f>
        <v>
</v>
      </c>
      <c r="AF84" s="134" t="str">
        <f aca="false">
IF(AF82="","",VLOOKUP(AF82,シフト記号表!$C$5:$Y$46,23,0))</f>
        <v>
</v>
      </c>
      <c r="AG84" s="135" t="str">
        <f aca="false">
IF(AG82="","",VLOOKUP(AG82,シフト記号表!$C$5:$Y$46,23,0))</f>
        <v>
</v>
      </c>
      <c r="AH84" s="133" t="str">
        <f aca="false">
IF(AH82="","",VLOOKUP(AH82,シフト記号表!$C$5:$Y$46,23,0))</f>
        <v>
</v>
      </c>
      <c r="AI84" s="134" t="str">
        <f aca="false">
IF(AI82="","",VLOOKUP(AI82,シフト記号表!$C$5:$Y$46,23,0))</f>
        <v>
</v>
      </c>
      <c r="AJ84" s="134" t="str">
        <f aca="false">
IF(AJ82="","",VLOOKUP(AJ82,シフト記号表!$C$5:$Y$46,23,0))</f>
        <v>
</v>
      </c>
      <c r="AK84" s="134" t="str">
        <f aca="false">
IF(AK82="","",VLOOKUP(AK82,シフト記号表!$C$5:$Y$46,23,0))</f>
        <v>
</v>
      </c>
      <c r="AL84" s="134" t="str">
        <f aca="false">
IF(AL82="","",VLOOKUP(AL82,シフト記号表!$C$5:$Y$46,23,0))</f>
        <v>
</v>
      </c>
      <c r="AM84" s="134" t="str">
        <f aca="false">
IF(AM82="","",VLOOKUP(AM82,シフト記号表!$C$5:$Y$46,23,0))</f>
        <v>
</v>
      </c>
      <c r="AN84" s="135" t="str">
        <f aca="false">
IF(AN82="","",VLOOKUP(AN82,シフト記号表!$C$5:$Y$46,23,0))</f>
        <v>
</v>
      </c>
      <c r="AO84" s="133" t="str">
        <f aca="false">
IF(AO82="","",VLOOKUP(AO82,シフト記号表!$C$5:$Y$46,23,0))</f>
        <v>
</v>
      </c>
      <c r="AP84" s="134" t="str">
        <f aca="false">
IF(AP82="","",VLOOKUP(AP82,シフト記号表!$C$5:$Y$46,23,0))</f>
        <v>
</v>
      </c>
      <c r="AQ84" s="134" t="str">
        <f aca="false">
IF(AQ82="","",VLOOKUP(AQ82,シフト記号表!$C$5:$Y$46,23,0))</f>
        <v>
</v>
      </c>
      <c r="AR84" s="134" t="str">
        <f aca="false">
IF(AR82="","",VLOOKUP(AR82,シフト記号表!$C$5:$Y$46,23,0))</f>
        <v>
</v>
      </c>
      <c r="AS84" s="134" t="str">
        <f aca="false">
IF(AS82="","",VLOOKUP(AS82,シフト記号表!$C$5:$Y$46,23,0))</f>
        <v>
</v>
      </c>
      <c r="AT84" s="134" t="str">
        <f aca="false">
IF(AT82="","",VLOOKUP(AT82,シフト記号表!$C$5:$Y$46,23,0))</f>
        <v>
</v>
      </c>
      <c r="AU84" s="135" t="str">
        <f aca="false">
IF(AU82="","",VLOOKUP(AU82,シフト記号表!$C$5:$Y$46,23,0))</f>
        <v>
</v>
      </c>
      <c r="AV84" s="133" t="str">
        <f aca="false">
IF(AV82="","",VLOOKUP(AV82,シフト記号表!$C$5:$Y$46,23,0))</f>
        <v>
</v>
      </c>
      <c r="AW84" s="134" t="str">
        <f aca="false">
IF(AW82="","",VLOOKUP(AW82,シフト記号表!$C$5:$Y$46,23,0))</f>
        <v>
</v>
      </c>
      <c r="AX84" s="134" t="str">
        <f aca="false">
IF(AX82="","",VLOOKUP(AX82,シフト記号表!$C$5:$Y$46,23,0))</f>
        <v>
</v>
      </c>
      <c r="AY84" s="134" t="str">
        <f aca="false">
IF(AY82="","",VLOOKUP(AY82,シフト記号表!$C$5:$Y$46,23,0))</f>
        <v>
</v>
      </c>
      <c r="AZ84" s="134" t="str">
        <f aca="false">
IF(AZ82="","",VLOOKUP(AZ82,シフト記号表!$C$5:$Y$46,23,0))</f>
        <v>
</v>
      </c>
      <c r="BA84" s="134" t="str">
        <f aca="false">
IF(BA82="","",VLOOKUP(BA82,シフト記号表!$C$5:$Y$46,23,0))</f>
        <v>
</v>
      </c>
      <c r="BB84" s="135" t="str">
        <f aca="false">
IF(BB82="","",VLOOKUP(BB82,シフト記号表!$C$5:$Y$46,23,0))</f>
        <v>
</v>
      </c>
      <c r="BC84" s="133" t="str">
        <f aca="false">
IF(BC82="","",VLOOKUP(BC82,シフト記号表!$C$5:$Y$46,23,0))</f>
        <v>
</v>
      </c>
      <c r="BD84" s="134" t="str">
        <f aca="false">
IF(BD82="","",VLOOKUP(BD82,シフト記号表!$C$5:$Y$46,23,0))</f>
        <v>
</v>
      </c>
      <c r="BE84" s="134" t="str">
        <f aca="false">
IF(BE82="","",VLOOKUP(BE82,シフト記号表!$C$5:$Y$46,23,0))</f>
        <v>
</v>
      </c>
      <c r="BF84" s="137" t="n">
        <f aca="false">
IF($BI$3="計画",SUM(AA84:BB84),IF($BI$3="実績",SUM(AA84:BE84),""))</f>
        <v>
0</v>
      </c>
      <c r="BG84" s="137"/>
      <c r="BH84" s="138" t="n">
        <f aca="false">
IF($BI$3="計画",BF84/4,IF($BI$3="実績",(BF84/($BI$7/7)),""))</f>
        <v>
0</v>
      </c>
      <c r="BI84" s="138"/>
      <c r="BJ84" s="158"/>
      <c r="BK84" s="158"/>
      <c r="BL84" s="158"/>
      <c r="BM84" s="158"/>
      <c r="BN84" s="158"/>
    </row>
    <row r="85" customFormat="false" ht="20.25" hidden="false" customHeight="true" outlineLevel="0" collapsed="false">
      <c r="A85" s="0"/>
      <c r="B85" s="139"/>
      <c r="C85" s="267"/>
      <c r="D85" s="267"/>
      <c r="E85" s="267"/>
      <c r="F85" s="267"/>
      <c r="G85" s="159"/>
      <c r="H85" s="159"/>
      <c r="I85" s="110"/>
      <c r="J85" s="111"/>
      <c r="K85" s="110"/>
      <c r="L85" s="111"/>
      <c r="M85" s="144"/>
      <c r="N85" s="144"/>
      <c r="O85" s="160"/>
      <c r="P85" s="160"/>
      <c r="Q85" s="160"/>
      <c r="R85" s="160"/>
      <c r="S85" s="146"/>
      <c r="T85" s="146"/>
      <c r="U85" s="146"/>
      <c r="V85" s="147" t="s">
        <v>
51</v>
      </c>
      <c r="W85" s="161"/>
      <c r="X85" s="161"/>
      <c r="Y85" s="162"/>
      <c r="Z85" s="168"/>
      <c r="AA85" s="151"/>
      <c r="AB85" s="268"/>
      <c r="AC85" s="268"/>
      <c r="AD85" s="268"/>
      <c r="AE85" s="268"/>
      <c r="AF85" s="268"/>
      <c r="AG85" s="154"/>
      <c r="AH85" s="151"/>
      <c r="AI85" s="268"/>
      <c r="AJ85" s="268"/>
      <c r="AK85" s="268"/>
      <c r="AL85" s="268"/>
      <c r="AM85" s="268"/>
      <c r="AN85" s="154"/>
      <c r="AO85" s="151"/>
      <c r="AP85" s="268"/>
      <c r="AQ85" s="268"/>
      <c r="AR85" s="268"/>
      <c r="AS85" s="268"/>
      <c r="AT85" s="268"/>
      <c r="AU85" s="154"/>
      <c r="AV85" s="151"/>
      <c r="AW85" s="268"/>
      <c r="AX85" s="268"/>
      <c r="AY85" s="268"/>
      <c r="AZ85" s="268"/>
      <c r="BA85" s="268"/>
      <c r="BB85" s="154"/>
      <c r="BC85" s="151"/>
      <c r="BD85" s="268"/>
      <c r="BE85" s="269"/>
      <c r="BF85" s="156"/>
      <c r="BG85" s="156"/>
      <c r="BH85" s="157"/>
      <c r="BI85" s="157"/>
      <c r="BJ85" s="158"/>
      <c r="BK85" s="158"/>
      <c r="BL85" s="158"/>
      <c r="BM85" s="158"/>
      <c r="BN85" s="158"/>
    </row>
    <row r="86" customFormat="false" ht="20.25" hidden="false" customHeight="true" outlineLevel="0" collapsed="false">
      <c r="A86" s="0"/>
      <c r="B86" s="108" t="n">
        <f aca="false">
B83+1</f>
        <v>
23</v>
      </c>
      <c r="C86" s="267"/>
      <c r="D86" s="267"/>
      <c r="E86" s="267"/>
      <c r="F86" s="267"/>
      <c r="G86" s="159"/>
      <c r="H86" s="159"/>
      <c r="I86" s="110"/>
      <c r="J86" s="111"/>
      <c r="K86" s="110"/>
      <c r="L86" s="111"/>
      <c r="M86" s="112"/>
      <c r="N86" s="112"/>
      <c r="O86" s="160"/>
      <c r="P86" s="160"/>
      <c r="Q86" s="160"/>
      <c r="R86" s="160"/>
      <c r="S86" s="146"/>
      <c r="T86" s="146"/>
      <c r="U86" s="146"/>
      <c r="V86" s="114" t="s">
        <v>
57</v>
      </c>
      <c r="W86" s="115"/>
      <c r="X86" s="115"/>
      <c r="Y86" s="116"/>
      <c r="Z86" s="117"/>
      <c r="AA86" s="118" t="str">
        <f aca="false">
IF(AA85="","",VLOOKUP(AA85,シフト記号表!$C$5:$W$46,21,0))</f>
        <v>
</v>
      </c>
      <c r="AB86" s="119" t="str">
        <f aca="false">
IF(AB85="","",VLOOKUP(AB85,シフト記号表!$C$5:$W$46,21,0))</f>
        <v>
</v>
      </c>
      <c r="AC86" s="119" t="str">
        <f aca="false">
IF(AC85="","",VLOOKUP(AC85,シフト記号表!$C$5:$W$46,21,0))</f>
        <v>
</v>
      </c>
      <c r="AD86" s="119" t="str">
        <f aca="false">
IF(AD85="","",VLOOKUP(AD85,シフト記号表!$C$5:$W$46,21,0))</f>
        <v>
</v>
      </c>
      <c r="AE86" s="119" t="str">
        <f aca="false">
IF(AE85="","",VLOOKUP(AE85,シフト記号表!$C$5:$W$46,21,0))</f>
        <v>
</v>
      </c>
      <c r="AF86" s="119" t="str">
        <f aca="false">
IF(AF85="","",VLOOKUP(AF85,シフト記号表!$C$5:$W$46,21,0))</f>
        <v>
</v>
      </c>
      <c r="AG86" s="120" t="str">
        <f aca="false">
IF(AG85="","",VLOOKUP(AG85,シフト記号表!$C$5:$W$46,21,0))</f>
        <v>
</v>
      </c>
      <c r="AH86" s="118" t="str">
        <f aca="false">
IF(AH85="","",VLOOKUP(AH85,シフト記号表!$C$5:$W$46,21,0))</f>
        <v>
</v>
      </c>
      <c r="AI86" s="119" t="str">
        <f aca="false">
IF(AI85="","",VLOOKUP(AI85,シフト記号表!$C$5:$W$46,21,0))</f>
        <v>
</v>
      </c>
      <c r="AJ86" s="119" t="str">
        <f aca="false">
IF(AJ85="","",VLOOKUP(AJ85,シフト記号表!$C$5:$W$46,21,0))</f>
        <v>
</v>
      </c>
      <c r="AK86" s="119" t="str">
        <f aca="false">
IF(AK85="","",VLOOKUP(AK85,シフト記号表!$C$5:$W$46,21,0))</f>
        <v>
</v>
      </c>
      <c r="AL86" s="119" t="str">
        <f aca="false">
IF(AL85="","",VLOOKUP(AL85,シフト記号表!$C$5:$W$46,21,0))</f>
        <v>
</v>
      </c>
      <c r="AM86" s="119" t="str">
        <f aca="false">
IF(AM85="","",VLOOKUP(AM85,シフト記号表!$C$5:$W$46,21,0))</f>
        <v>
</v>
      </c>
      <c r="AN86" s="120" t="str">
        <f aca="false">
IF(AN85="","",VLOOKUP(AN85,シフト記号表!$C$5:$W$46,21,0))</f>
        <v>
</v>
      </c>
      <c r="AO86" s="118" t="str">
        <f aca="false">
IF(AO85="","",VLOOKUP(AO85,シフト記号表!$C$5:$W$46,21,0))</f>
        <v>
</v>
      </c>
      <c r="AP86" s="119" t="str">
        <f aca="false">
IF(AP85="","",VLOOKUP(AP85,シフト記号表!$C$5:$W$46,21,0))</f>
        <v>
</v>
      </c>
      <c r="AQ86" s="119" t="str">
        <f aca="false">
IF(AQ85="","",VLOOKUP(AQ85,シフト記号表!$C$5:$W$46,21,0))</f>
        <v>
</v>
      </c>
      <c r="AR86" s="119" t="str">
        <f aca="false">
IF(AR85="","",VLOOKUP(AR85,シフト記号表!$C$5:$W$46,21,0))</f>
        <v>
</v>
      </c>
      <c r="AS86" s="119" t="str">
        <f aca="false">
IF(AS85="","",VLOOKUP(AS85,シフト記号表!$C$5:$W$46,21,0))</f>
        <v>
</v>
      </c>
      <c r="AT86" s="119" t="str">
        <f aca="false">
IF(AT85="","",VLOOKUP(AT85,シフト記号表!$C$5:$W$46,21,0))</f>
        <v>
</v>
      </c>
      <c r="AU86" s="120" t="str">
        <f aca="false">
IF(AU85="","",VLOOKUP(AU85,シフト記号表!$C$5:$W$46,21,0))</f>
        <v>
</v>
      </c>
      <c r="AV86" s="118" t="str">
        <f aca="false">
IF(AV85="","",VLOOKUP(AV85,シフト記号表!$C$5:$W$46,21,0))</f>
        <v>
</v>
      </c>
      <c r="AW86" s="119" t="str">
        <f aca="false">
IF(AW85="","",VLOOKUP(AW85,シフト記号表!$C$5:$W$46,21,0))</f>
        <v>
</v>
      </c>
      <c r="AX86" s="119" t="str">
        <f aca="false">
IF(AX85="","",VLOOKUP(AX85,シフト記号表!$C$5:$W$46,21,0))</f>
        <v>
</v>
      </c>
      <c r="AY86" s="119" t="str">
        <f aca="false">
IF(AY85="","",VLOOKUP(AY85,シフト記号表!$C$5:$W$46,21,0))</f>
        <v>
</v>
      </c>
      <c r="AZ86" s="119" t="str">
        <f aca="false">
IF(AZ85="","",VLOOKUP(AZ85,シフト記号表!$C$5:$W$46,21,0))</f>
        <v>
</v>
      </c>
      <c r="BA86" s="119" t="str">
        <f aca="false">
IF(BA85="","",VLOOKUP(BA85,シフト記号表!$C$5:$W$46,21,0))</f>
        <v>
</v>
      </c>
      <c r="BB86" s="120" t="str">
        <f aca="false">
IF(BB85="","",VLOOKUP(BB85,シフト記号表!$C$5:$W$46,21,0))</f>
        <v>
</v>
      </c>
      <c r="BC86" s="118" t="str">
        <f aca="false">
IF(BC85="","",VLOOKUP(BC85,シフト記号表!$C$5:$W$46,21,0))</f>
        <v>
</v>
      </c>
      <c r="BD86" s="119" t="str">
        <f aca="false">
IF(BD85="","",VLOOKUP(BD85,シフト記号表!$C$5:$W$46,21,0))</f>
        <v>
</v>
      </c>
      <c r="BE86" s="119" t="str">
        <f aca="false">
IF(BE85="","",VLOOKUP(BE85,シフト記号表!$C$5:$W$46,21,0))</f>
        <v>
</v>
      </c>
      <c r="BF86" s="122" t="n">
        <f aca="false">
IF($BI$3="計画",SUM(AA86:BB86),IF($BI$3="実績",SUM(AA86:BE86),""))</f>
        <v>
0</v>
      </c>
      <c r="BG86" s="122"/>
      <c r="BH86" s="123" t="n">
        <f aca="false">
IF($BI$3="計画",BF86/4,IF($BI$3="実績",(BF86/($BI$7/7)),""))</f>
        <v>
0</v>
      </c>
      <c r="BI86" s="123"/>
      <c r="BJ86" s="158"/>
      <c r="BK86" s="158"/>
      <c r="BL86" s="158"/>
      <c r="BM86" s="158"/>
      <c r="BN86" s="158"/>
    </row>
    <row r="87" customFormat="false" ht="20.25" hidden="false" customHeight="true" outlineLevel="0" collapsed="false">
      <c r="A87" s="0"/>
      <c r="B87" s="124"/>
      <c r="C87" s="267"/>
      <c r="D87" s="267"/>
      <c r="E87" s="267"/>
      <c r="F87" s="267"/>
      <c r="G87" s="125"/>
      <c r="H87" s="125"/>
      <c r="I87" s="126" t="n">
        <f aca="false">
G86</f>
        <v>
0</v>
      </c>
      <c r="J87" s="126"/>
      <c r="K87" s="126" t="n">
        <f aca="false">
M86</f>
        <v>
0</v>
      </c>
      <c r="L87" s="126"/>
      <c r="M87" s="127"/>
      <c r="N87" s="127"/>
      <c r="O87" s="128"/>
      <c r="P87" s="128"/>
      <c r="Q87" s="128"/>
      <c r="R87" s="128"/>
      <c r="S87" s="146"/>
      <c r="T87" s="146"/>
      <c r="U87" s="146"/>
      <c r="V87" s="129" t="s">
        <v>
58</v>
      </c>
      <c r="W87" s="172"/>
      <c r="X87" s="172"/>
      <c r="Y87" s="173"/>
      <c r="Z87" s="174"/>
      <c r="AA87" s="133" t="str">
        <f aca="false">
IF(AA85="","",VLOOKUP(AA85,シフト記号表!$C$5:$Y$46,23,0))</f>
        <v>
</v>
      </c>
      <c r="AB87" s="134" t="str">
        <f aca="false">
IF(AB85="","",VLOOKUP(AB85,シフト記号表!$C$5:$Y$46,23,0))</f>
        <v>
</v>
      </c>
      <c r="AC87" s="134" t="str">
        <f aca="false">
IF(AC85="","",VLOOKUP(AC85,シフト記号表!$C$5:$Y$46,23,0))</f>
        <v>
</v>
      </c>
      <c r="AD87" s="134" t="str">
        <f aca="false">
IF(AD85="","",VLOOKUP(AD85,シフト記号表!$C$5:$Y$46,23,0))</f>
        <v>
</v>
      </c>
      <c r="AE87" s="134" t="str">
        <f aca="false">
IF(AE85="","",VLOOKUP(AE85,シフト記号表!$C$5:$Y$46,23,0))</f>
        <v>
</v>
      </c>
      <c r="AF87" s="134" t="str">
        <f aca="false">
IF(AF85="","",VLOOKUP(AF85,シフト記号表!$C$5:$Y$46,23,0))</f>
        <v>
</v>
      </c>
      <c r="AG87" s="135" t="str">
        <f aca="false">
IF(AG85="","",VLOOKUP(AG85,シフト記号表!$C$5:$Y$46,23,0))</f>
        <v>
</v>
      </c>
      <c r="AH87" s="133" t="str">
        <f aca="false">
IF(AH85="","",VLOOKUP(AH85,シフト記号表!$C$5:$Y$46,23,0))</f>
        <v>
</v>
      </c>
      <c r="AI87" s="134" t="str">
        <f aca="false">
IF(AI85="","",VLOOKUP(AI85,シフト記号表!$C$5:$Y$46,23,0))</f>
        <v>
</v>
      </c>
      <c r="AJ87" s="134" t="str">
        <f aca="false">
IF(AJ85="","",VLOOKUP(AJ85,シフト記号表!$C$5:$Y$46,23,0))</f>
        <v>
</v>
      </c>
      <c r="AK87" s="134" t="str">
        <f aca="false">
IF(AK85="","",VLOOKUP(AK85,シフト記号表!$C$5:$Y$46,23,0))</f>
        <v>
</v>
      </c>
      <c r="AL87" s="134" t="str">
        <f aca="false">
IF(AL85="","",VLOOKUP(AL85,シフト記号表!$C$5:$Y$46,23,0))</f>
        <v>
</v>
      </c>
      <c r="AM87" s="134" t="str">
        <f aca="false">
IF(AM85="","",VLOOKUP(AM85,シフト記号表!$C$5:$Y$46,23,0))</f>
        <v>
</v>
      </c>
      <c r="AN87" s="135" t="str">
        <f aca="false">
IF(AN85="","",VLOOKUP(AN85,シフト記号表!$C$5:$Y$46,23,0))</f>
        <v>
</v>
      </c>
      <c r="AO87" s="133" t="str">
        <f aca="false">
IF(AO85="","",VLOOKUP(AO85,シフト記号表!$C$5:$Y$46,23,0))</f>
        <v>
</v>
      </c>
      <c r="AP87" s="134" t="str">
        <f aca="false">
IF(AP85="","",VLOOKUP(AP85,シフト記号表!$C$5:$Y$46,23,0))</f>
        <v>
</v>
      </c>
      <c r="AQ87" s="134" t="str">
        <f aca="false">
IF(AQ85="","",VLOOKUP(AQ85,シフト記号表!$C$5:$Y$46,23,0))</f>
        <v>
</v>
      </c>
      <c r="AR87" s="134" t="str">
        <f aca="false">
IF(AR85="","",VLOOKUP(AR85,シフト記号表!$C$5:$Y$46,23,0))</f>
        <v>
</v>
      </c>
      <c r="AS87" s="134" t="str">
        <f aca="false">
IF(AS85="","",VLOOKUP(AS85,シフト記号表!$C$5:$Y$46,23,0))</f>
        <v>
</v>
      </c>
      <c r="AT87" s="134" t="str">
        <f aca="false">
IF(AT85="","",VLOOKUP(AT85,シフト記号表!$C$5:$Y$46,23,0))</f>
        <v>
</v>
      </c>
      <c r="AU87" s="135" t="str">
        <f aca="false">
IF(AU85="","",VLOOKUP(AU85,シフト記号表!$C$5:$Y$46,23,0))</f>
        <v>
</v>
      </c>
      <c r="AV87" s="133" t="str">
        <f aca="false">
IF(AV85="","",VLOOKUP(AV85,シフト記号表!$C$5:$Y$46,23,0))</f>
        <v>
</v>
      </c>
      <c r="AW87" s="134" t="str">
        <f aca="false">
IF(AW85="","",VLOOKUP(AW85,シフト記号表!$C$5:$Y$46,23,0))</f>
        <v>
</v>
      </c>
      <c r="AX87" s="134" t="str">
        <f aca="false">
IF(AX85="","",VLOOKUP(AX85,シフト記号表!$C$5:$Y$46,23,0))</f>
        <v>
</v>
      </c>
      <c r="AY87" s="134" t="str">
        <f aca="false">
IF(AY85="","",VLOOKUP(AY85,シフト記号表!$C$5:$Y$46,23,0))</f>
        <v>
</v>
      </c>
      <c r="AZ87" s="134" t="str">
        <f aca="false">
IF(AZ85="","",VLOOKUP(AZ85,シフト記号表!$C$5:$Y$46,23,0))</f>
        <v>
</v>
      </c>
      <c r="BA87" s="134" t="str">
        <f aca="false">
IF(BA85="","",VLOOKUP(BA85,シフト記号表!$C$5:$Y$46,23,0))</f>
        <v>
</v>
      </c>
      <c r="BB87" s="135" t="str">
        <f aca="false">
IF(BB85="","",VLOOKUP(BB85,シフト記号表!$C$5:$Y$46,23,0))</f>
        <v>
</v>
      </c>
      <c r="BC87" s="133" t="str">
        <f aca="false">
IF(BC85="","",VLOOKUP(BC85,シフト記号表!$C$5:$Y$46,23,0))</f>
        <v>
</v>
      </c>
      <c r="BD87" s="134" t="str">
        <f aca="false">
IF(BD85="","",VLOOKUP(BD85,シフト記号表!$C$5:$Y$46,23,0))</f>
        <v>
</v>
      </c>
      <c r="BE87" s="134" t="str">
        <f aca="false">
IF(BE85="","",VLOOKUP(BE85,シフト記号表!$C$5:$Y$46,23,0))</f>
        <v>
</v>
      </c>
      <c r="BF87" s="137" t="n">
        <f aca="false">
IF($BI$3="計画",SUM(AA87:BB87),IF($BI$3="実績",SUM(AA87:BE87),""))</f>
        <v>
0</v>
      </c>
      <c r="BG87" s="137"/>
      <c r="BH87" s="138" t="n">
        <f aca="false">
IF($BI$3="計画",BF87/4,IF($BI$3="実績",(BF87/($BI$7/7)),""))</f>
        <v>
0</v>
      </c>
      <c r="BI87" s="138"/>
      <c r="BJ87" s="158"/>
      <c r="BK87" s="158"/>
      <c r="BL87" s="158"/>
      <c r="BM87" s="158"/>
      <c r="BN87" s="158"/>
    </row>
    <row r="88" customFormat="false" ht="20.25" hidden="false" customHeight="true" outlineLevel="0" collapsed="false">
      <c r="A88" s="0"/>
      <c r="B88" s="139"/>
      <c r="C88" s="267"/>
      <c r="D88" s="267"/>
      <c r="E88" s="267"/>
      <c r="F88" s="267"/>
      <c r="G88" s="159"/>
      <c r="H88" s="159"/>
      <c r="I88" s="110"/>
      <c r="J88" s="111"/>
      <c r="K88" s="110"/>
      <c r="L88" s="111"/>
      <c r="M88" s="144"/>
      <c r="N88" s="144"/>
      <c r="O88" s="160"/>
      <c r="P88" s="160"/>
      <c r="Q88" s="160"/>
      <c r="R88" s="160"/>
      <c r="S88" s="146"/>
      <c r="T88" s="146"/>
      <c r="U88" s="146"/>
      <c r="V88" s="147" t="s">
        <v>
51</v>
      </c>
      <c r="W88" s="161"/>
      <c r="X88" s="161"/>
      <c r="Y88" s="162"/>
      <c r="Z88" s="168"/>
      <c r="AA88" s="151"/>
      <c r="AB88" s="268"/>
      <c r="AC88" s="268"/>
      <c r="AD88" s="268"/>
      <c r="AE88" s="268"/>
      <c r="AF88" s="268"/>
      <c r="AG88" s="154"/>
      <c r="AH88" s="151"/>
      <c r="AI88" s="268"/>
      <c r="AJ88" s="268"/>
      <c r="AK88" s="268"/>
      <c r="AL88" s="268"/>
      <c r="AM88" s="268"/>
      <c r="AN88" s="154"/>
      <c r="AO88" s="151"/>
      <c r="AP88" s="268"/>
      <c r="AQ88" s="268"/>
      <c r="AR88" s="268"/>
      <c r="AS88" s="268"/>
      <c r="AT88" s="268"/>
      <c r="AU88" s="154"/>
      <c r="AV88" s="151"/>
      <c r="AW88" s="268"/>
      <c r="AX88" s="268"/>
      <c r="AY88" s="268"/>
      <c r="AZ88" s="268"/>
      <c r="BA88" s="268"/>
      <c r="BB88" s="154"/>
      <c r="BC88" s="151"/>
      <c r="BD88" s="268"/>
      <c r="BE88" s="269"/>
      <c r="BF88" s="156"/>
      <c r="BG88" s="156"/>
      <c r="BH88" s="157"/>
      <c r="BI88" s="157"/>
      <c r="BJ88" s="158"/>
      <c r="BK88" s="158"/>
      <c r="BL88" s="158"/>
      <c r="BM88" s="158"/>
      <c r="BN88" s="158"/>
    </row>
    <row r="89" customFormat="false" ht="20.25" hidden="false" customHeight="true" outlineLevel="0" collapsed="false">
      <c r="A89" s="0"/>
      <c r="B89" s="108" t="n">
        <f aca="false">
B86+1</f>
        <v>
24</v>
      </c>
      <c r="C89" s="267"/>
      <c r="D89" s="267"/>
      <c r="E89" s="267"/>
      <c r="F89" s="267"/>
      <c r="G89" s="159"/>
      <c r="H89" s="159"/>
      <c r="I89" s="110"/>
      <c r="J89" s="111"/>
      <c r="K89" s="110"/>
      <c r="L89" s="111"/>
      <c r="M89" s="112"/>
      <c r="N89" s="112"/>
      <c r="O89" s="160"/>
      <c r="P89" s="160"/>
      <c r="Q89" s="160"/>
      <c r="R89" s="160"/>
      <c r="S89" s="146"/>
      <c r="T89" s="146"/>
      <c r="U89" s="146"/>
      <c r="V89" s="114" t="s">
        <v>
57</v>
      </c>
      <c r="W89" s="115"/>
      <c r="X89" s="115"/>
      <c r="Y89" s="116"/>
      <c r="Z89" s="117"/>
      <c r="AA89" s="118" t="str">
        <f aca="false">
IF(AA88="","",VLOOKUP(AA88,シフト記号表!$C$5:$W$46,21,0))</f>
        <v>
</v>
      </c>
      <c r="AB89" s="119" t="str">
        <f aca="false">
IF(AB88="","",VLOOKUP(AB88,シフト記号表!$C$5:$W$46,21,0))</f>
        <v>
</v>
      </c>
      <c r="AC89" s="119" t="str">
        <f aca="false">
IF(AC88="","",VLOOKUP(AC88,シフト記号表!$C$5:$W$46,21,0))</f>
        <v>
</v>
      </c>
      <c r="AD89" s="119" t="str">
        <f aca="false">
IF(AD88="","",VLOOKUP(AD88,シフト記号表!$C$5:$W$46,21,0))</f>
        <v>
</v>
      </c>
      <c r="AE89" s="119" t="str">
        <f aca="false">
IF(AE88="","",VLOOKUP(AE88,シフト記号表!$C$5:$W$46,21,0))</f>
        <v>
</v>
      </c>
      <c r="AF89" s="119" t="str">
        <f aca="false">
IF(AF88="","",VLOOKUP(AF88,シフト記号表!$C$5:$W$46,21,0))</f>
        <v>
</v>
      </c>
      <c r="AG89" s="120" t="str">
        <f aca="false">
IF(AG88="","",VLOOKUP(AG88,シフト記号表!$C$5:$W$46,21,0))</f>
        <v>
</v>
      </c>
      <c r="AH89" s="118" t="str">
        <f aca="false">
IF(AH88="","",VLOOKUP(AH88,シフト記号表!$C$5:$W$46,21,0))</f>
        <v>
</v>
      </c>
      <c r="AI89" s="119" t="str">
        <f aca="false">
IF(AI88="","",VLOOKUP(AI88,シフト記号表!$C$5:$W$46,21,0))</f>
        <v>
</v>
      </c>
      <c r="AJ89" s="119" t="str">
        <f aca="false">
IF(AJ88="","",VLOOKUP(AJ88,シフト記号表!$C$5:$W$46,21,0))</f>
        <v>
</v>
      </c>
      <c r="AK89" s="119" t="str">
        <f aca="false">
IF(AK88="","",VLOOKUP(AK88,シフト記号表!$C$5:$W$46,21,0))</f>
        <v>
</v>
      </c>
      <c r="AL89" s="119" t="str">
        <f aca="false">
IF(AL88="","",VLOOKUP(AL88,シフト記号表!$C$5:$W$46,21,0))</f>
        <v>
</v>
      </c>
      <c r="AM89" s="119" t="str">
        <f aca="false">
IF(AM88="","",VLOOKUP(AM88,シフト記号表!$C$5:$W$46,21,0))</f>
        <v>
</v>
      </c>
      <c r="AN89" s="120" t="str">
        <f aca="false">
IF(AN88="","",VLOOKUP(AN88,シフト記号表!$C$5:$W$46,21,0))</f>
        <v>
</v>
      </c>
      <c r="AO89" s="118" t="str">
        <f aca="false">
IF(AO88="","",VLOOKUP(AO88,シフト記号表!$C$5:$W$46,21,0))</f>
        <v>
</v>
      </c>
      <c r="AP89" s="119" t="str">
        <f aca="false">
IF(AP88="","",VLOOKUP(AP88,シフト記号表!$C$5:$W$46,21,0))</f>
        <v>
</v>
      </c>
      <c r="AQ89" s="119" t="str">
        <f aca="false">
IF(AQ88="","",VLOOKUP(AQ88,シフト記号表!$C$5:$W$46,21,0))</f>
        <v>
</v>
      </c>
      <c r="AR89" s="119" t="str">
        <f aca="false">
IF(AR88="","",VLOOKUP(AR88,シフト記号表!$C$5:$W$46,21,0))</f>
        <v>
</v>
      </c>
      <c r="AS89" s="119" t="str">
        <f aca="false">
IF(AS88="","",VLOOKUP(AS88,シフト記号表!$C$5:$W$46,21,0))</f>
        <v>
</v>
      </c>
      <c r="AT89" s="119" t="str">
        <f aca="false">
IF(AT88="","",VLOOKUP(AT88,シフト記号表!$C$5:$W$46,21,0))</f>
        <v>
</v>
      </c>
      <c r="AU89" s="120" t="str">
        <f aca="false">
IF(AU88="","",VLOOKUP(AU88,シフト記号表!$C$5:$W$46,21,0))</f>
        <v>
</v>
      </c>
      <c r="AV89" s="118" t="str">
        <f aca="false">
IF(AV88="","",VLOOKUP(AV88,シフト記号表!$C$5:$W$46,21,0))</f>
        <v>
</v>
      </c>
      <c r="AW89" s="119" t="str">
        <f aca="false">
IF(AW88="","",VLOOKUP(AW88,シフト記号表!$C$5:$W$46,21,0))</f>
        <v>
</v>
      </c>
      <c r="AX89" s="119" t="str">
        <f aca="false">
IF(AX88="","",VLOOKUP(AX88,シフト記号表!$C$5:$W$46,21,0))</f>
        <v>
</v>
      </c>
      <c r="AY89" s="119" t="str">
        <f aca="false">
IF(AY88="","",VLOOKUP(AY88,シフト記号表!$C$5:$W$46,21,0))</f>
        <v>
</v>
      </c>
      <c r="AZ89" s="119" t="str">
        <f aca="false">
IF(AZ88="","",VLOOKUP(AZ88,シフト記号表!$C$5:$W$46,21,0))</f>
        <v>
</v>
      </c>
      <c r="BA89" s="119" t="str">
        <f aca="false">
IF(BA88="","",VLOOKUP(BA88,シフト記号表!$C$5:$W$46,21,0))</f>
        <v>
</v>
      </c>
      <c r="BB89" s="120" t="str">
        <f aca="false">
IF(BB88="","",VLOOKUP(BB88,シフト記号表!$C$5:$W$46,21,0))</f>
        <v>
</v>
      </c>
      <c r="BC89" s="118" t="str">
        <f aca="false">
IF(BC88="","",VLOOKUP(BC88,シフト記号表!$C$5:$W$46,21,0))</f>
        <v>
</v>
      </c>
      <c r="BD89" s="119" t="str">
        <f aca="false">
IF(BD88="","",VLOOKUP(BD88,シフト記号表!$C$5:$W$46,21,0))</f>
        <v>
</v>
      </c>
      <c r="BE89" s="119" t="str">
        <f aca="false">
IF(BE88="","",VLOOKUP(BE88,シフト記号表!$C$5:$W$46,21,0))</f>
        <v>
</v>
      </c>
      <c r="BF89" s="122" t="n">
        <f aca="false">
IF($BI$3="計画",SUM(AA89:BB89),IF($BI$3="実績",SUM(AA89:BE89),""))</f>
        <v>
0</v>
      </c>
      <c r="BG89" s="122"/>
      <c r="BH89" s="123" t="n">
        <f aca="false">
IF($BI$3="計画",BF89/4,IF($BI$3="実績",(BF89/($BI$7/7)),""))</f>
        <v>
0</v>
      </c>
      <c r="BI89" s="123"/>
      <c r="BJ89" s="158"/>
      <c r="BK89" s="158"/>
      <c r="BL89" s="158"/>
      <c r="BM89" s="158"/>
      <c r="BN89" s="158"/>
    </row>
    <row r="90" customFormat="false" ht="20.25" hidden="false" customHeight="true" outlineLevel="0" collapsed="false">
      <c r="A90" s="0"/>
      <c r="B90" s="124"/>
      <c r="C90" s="267"/>
      <c r="D90" s="267"/>
      <c r="E90" s="267"/>
      <c r="F90" s="267"/>
      <c r="G90" s="125"/>
      <c r="H90" s="125"/>
      <c r="I90" s="126" t="n">
        <f aca="false">
G89</f>
        <v>
0</v>
      </c>
      <c r="J90" s="126"/>
      <c r="K90" s="126" t="n">
        <f aca="false">
M89</f>
        <v>
0</v>
      </c>
      <c r="L90" s="126"/>
      <c r="M90" s="127"/>
      <c r="N90" s="127"/>
      <c r="O90" s="128"/>
      <c r="P90" s="128"/>
      <c r="Q90" s="128"/>
      <c r="R90" s="128"/>
      <c r="S90" s="146"/>
      <c r="T90" s="146"/>
      <c r="U90" s="146"/>
      <c r="V90" s="129" t="s">
        <v>
58</v>
      </c>
      <c r="W90" s="172"/>
      <c r="X90" s="172"/>
      <c r="Y90" s="173"/>
      <c r="Z90" s="174"/>
      <c r="AA90" s="133" t="str">
        <f aca="false">
IF(AA88="","",VLOOKUP(AA88,シフト記号表!$C$5:$Y$46,23,0))</f>
        <v>
</v>
      </c>
      <c r="AB90" s="134" t="str">
        <f aca="false">
IF(AB88="","",VLOOKUP(AB88,シフト記号表!$C$5:$Y$46,23,0))</f>
        <v>
</v>
      </c>
      <c r="AC90" s="134" t="str">
        <f aca="false">
IF(AC88="","",VLOOKUP(AC88,シフト記号表!$C$5:$Y$46,23,0))</f>
        <v>
</v>
      </c>
      <c r="AD90" s="134" t="str">
        <f aca="false">
IF(AD88="","",VLOOKUP(AD88,シフト記号表!$C$5:$Y$46,23,0))</f>
        <v>
</v>
      </c>
      <c r="AE90" s="134" t="str">
        <f aca="false">
IF(AE88="","",VLOOKUP(AE88,シフト記号表!$C$5:$Y$46,23,0))</f>
        <v>
</v>
      </c>
      <c r="AF90" s="134" t="str">
        <f aca="false">
IF(AF88="","",VLOOKUP(AF88,シフト記号表!$C$5:$Y$46,23,0))</f>
        <v>
</v>
      </c>
      <c r="AG90" s="135" t="str">
        <f aca="false">
IF(AG88="","",VLOOKUP(AG88,シフト記号表!$C$5:$Y$46,23,0))</f>
        <v>
</v>
      </c>
      <c r="AH90" s="133" t="str">
        <f aca="false">
IF(AH88="","",VLOOKUP(AH88,シフト記号表!$C$5:$Y$46,23,0))</f>
        <v>
</v>
      </c>
      <c r="AI90" s="134" t="str">
        <f aca="false">
IF(AI88="","",VLOOKUP(AI88,シフト記号表!$C$5:$Y$46,23,0))</f>
        <v>
</v>
      </c>
      <c r="AJ90" s="134" t="str">
        <f aca="false">
IF(AJ88="","",VLOOKUP(AJ88,シフト記号表!$C$5:$Y$46,23,0))</f>
        <v>
</v>
      </c>
      <c r="AK90" s="134" t="str">
        <f aca="false">
IF(AK88="","",VLOOKUP(AK88,シフト記号表!$C$5:$Y$46,23,0))</f>
        <v>
</v>
      </c>
      <c r="AL90" s="134" t="str">
        <f aca="false">
IF(AL88="","",VLOOKUP(AL88,シフト記号表!$C$5:$Y$46,23,0))</f>
        <v>
</v>
      </c>
      <c r="AM90" s="134" t="str">
        <f aca="false">
IF(AM88="","",VLOOKUP(AM88,シフト記号表!$C$5:$Y$46,23,0))</f>
        <v>
</v>
      </c>
      <c r="AN90" s="135" t="str">
        <f aca="false">
IF(AN88="","",VLOOKUP(AN88,シフト記号表!$C$5:$Y$46,23,0))</f>
        <v>
</v>
      </c>
      <c r="AO90" s="133" t="str">
        <f aca="false">
IF(AO88="","",VLOOKUP(AO88,シフト記号表!$C$5:$Y$46,23,0))</f>
        <v>
</v>
      </c>
      <c r="AP90" s="134" t="str">
        <f aca="false">
IF(AP88="","",VLOOKUP(AP88,シフト記号表!$C$5:$Y$46,23,0))</f>
        <v>
</v>
      </c>
      <c r="AQ90" s="134" t="str">
        <f aca="false">
IF(AQ88="","",VLOOKUP(AQ88,シフト記号表!$C$5:$Y$46,23,0))</f>
        <v>
</v>
      </c>
      <c r="AR90" s="134" t="str">
        <f aca="false">
IF(AR88="","",VLOOKUP(AR88,シフト記号表!$C$5:$Y$46,23,0))</f>
        <v>
</v>
      </c>
      <c r="AS90" s="134" t="str">
        <f aca="false">
IF(AS88="","",VLOOKUP(AS88,シフト記号表!$C$5:$Y$46,23,0))</f>
        <v>
</v>
      </c>
      <c r="AT90" s="134" t="str">
        <f aca="false">
IF(AT88="","",VLOOKUP(AT88,シフト記号表!$C$5:$Y$46,23,0))</f>
        <v>
</v>
      </c>
      <c r="AU90" s="135" t="str">
        <f aca="false">
IF(AU88="","",VLOOKUP(AU88,シフト記号表!$C$5:$Y$46,23,0))</f>
        <v>
</v>
      </c>
      <c r="AV90" s="133" t="str">
        <f aca="false">
IF(AV88="","",VLOOKUP(AV88,シフト記号表!$C$5:$Y$46,23,0))</f>
        <v>
</v>
      </c>
      <c r="AW90" s="134" t="str">
        <f aca="false">
IF(AW88="","",VLOOKUP(AW88,シフト記号表!$C$5:$Y$46,23,0))</f>
        <v>
</v>
      </c>
      <c r="AX90" s="134" t="str">
        <f aca="false">
IF(AX88="","",VLOOKUP(AX88,シフト記号表!$C$5:$Y$46,23,0))</f>
        <v>
</v>
      </c>
      <c r="AY90" s="134" t="str">
        <f aca="false">
IF(AY88="","",VLOOKUP(AY88,シフト記号表!$C$5:$Y$46,23,0))</f>
        <v>
</v>
      </c>
      <c r="AZ90" s="134" t="str">
        <f aca="false">
IF(AZ88="","",VLOOKUP(AZ88,シフト記号表!$C$5:$Y$46,23,0))</f>
        <v>
</v>
      </c>
      <c r="BA90" s="134" t="str">
        <f aca="false">
IF(BA88="","",VLOOKUP(BA88,シフト記号表!$C$5:$Y$46,23,0))</f>
        <v>
</v>
      </c>
      <c r="BB90" s="135" t="str">
        <f aca="false">
IF(BB88="","",VLOOKUP(BB88,シフト記号表!$C$5:$Y$46,23,0))</f>
        <v>
</v>
      </c>
      <c r="BC90" s="133" t="str">
        <f aca="false">
IF(BC88="","",VLOOKUP(BC88,シフト記号表!$C$5:$Y$46,23,0))</f>
        <v>
</v>
      </c>
      <c r="BD90" s="134" t="str">
        <f aca="false">
IF(BD88="","",VLOOKUP(BD88,シフト記号表!$C$5:$Y$46,23,0))</f>
        <v>
</v>
      </c>
      <c r="BE90" s="134" t="str">
        <f aca="false">
IF(BE88="","",VLOOKUP(BE88,シフト記号表!$C$5:$Y$46,23,0))</f>
        <v>
</v>
      </c>
      <c r="BF90" s="137" t="n">
        <f aca="false">
IF($BI$3="計画",SUM(AA90:BB90),IF($BI$3="実績",SUM(AA90:BE90),""))</f>
        <v>
0</v>
      </c>
      <c r="BG90" s="137"/>
      <c r="BH90" s="138" t="n">
        <f aca="false">
IF($BI$3="計画",BF90/4,IF($BI$3="実績",(BF90/($BI$7/7)),""))</f>
        <v>
0</v>
      </c>
      <c r="BI90" s="138"/>
      <c r="BJ90" s="158"/>
      <c r="BK90" s="158"/>
      <c r="BL90" s="158"/>
      <c r="BM90" s="158"/>
      <c r="BN90" s="158"/>
    </row>
    <row r="91" customFormat="false" ht="20.25" hidden="false" customHeight="true" outlineLevel="0" collapsed="false">
      <c r="A91" s="0"/>
      <c r="B91" s="139"/>
      <c r="C91" s="267"/>
      <c r="D91" s="267"/>
      <c r="E91" s="267"/>
      <c r="F91" s="267"/>
      <c r="G91" s="159"/>
      <c r="H91" s="159"/>
      <c r="I91" s="110"/>
      <c r="J91" s="111"/>
      <c r="K91" s="110"/>
      <c r="L91" s="111"/>
      <c r="M91" s="144"/>
      <c r="N91" s="144"/>
      <c r="O91" s="160"/>
      <c r="P91" s="160"/>
      <c r="Q91" s="160"/>
      <c r="R91" s="160"/>
      <c r="S91" s="146"/>
      <c r="T91" s="146"/>
      <c r="U91" s="146"/>
      <c r="V91" s="147" t="s">
        <v>
51</v>
      </c>
      <c r="W91" s="161"/>
      <c r="X91" s="161"/>
      <c r="Y91" s="162"/>
      <c r="Z91" s="168"/>
      <c r="AA91" s="151"/>
      <c r="AB91" s="268"/>
      <c r="AC91" s="268"/>
      <c r="AD91" s="268"/>
      <c r="AE91" s="268"/>
      <c r="AF91" s="268"/>
      <c r="AG91" s="154"/>
      <c r="AH91" s="151"/>
      <c r="AI91" s="268"/>
      <c r="AJ91" s="268"/>
      <c r="AK91" s="268"/>
      <c r="AL91" s="268"/>
      <c r="AM91" s="268"/>
      <c r="AN91" s="154"/>
      <c r="AO91" s="151"/>
      <c r="AP91" s="268"/>
      <c r="AQ91" s="268"/>
      <c r="AR91" s="268"/>
      <c r="AS91" s="268"/>
      <c r="AT91" s="268"/>
      <c r="AU91" s="154"/>
      <c r="AV91" s="151"/>
      <c r="AW91" s="268"/>
      <c r="AX91" s="268"/>
      <c r="AY91" s="268"/>
      <c r="AZ91" s="268"/>
      <c r="BA91" s="268"/>
      <c r="BB91" s="154"/>
      <c r="BC91" s="151"/>
      <c r="BD91" s="268"/>
      <c r="BE91" s="269"/>
      <c r="BF91" s="156"/>
      <c r="BG91" s="156"/>
      <c r="BH91" s="157"/>
      <c r="BI91" s="157"/>
      <c r="BJ91" s="158"/>
      <c r="BK91" s="158"/>
      <c r="BL91" s="158"/>
      <c r="BM91" s="158"/>
      <c r="BN91" s="158"/>
    </row>
    <row r="92" customFormat="false" ht="20.25" hidden="false" customHeight="true" outlineLevel="0" collapsed="false">
      <c r="A92" s="0"/>
      <c r="B92" s="108" t="n">
        <f aca="false">
B89+1</f>
        <v>
25</v>
      </c>
      <c r="C92" s="267"/>
      <c r="D92" s="267"/>
      <c r="E92" s="267"/>
      <c r="F92" s="267"/>
      <c r="G92" s="159"/>
      <c r="H92" s="159"/>
      <c r="I92" s="110"/>
      <c r="J92" s="111"/>
      <c r="K92" s="110"/>
      <c r="L92" s="111"/>
      <c r="M92" s="112"/>
      <c r="N92" s="112"/>
      <c r="O92" s="160"/>
      <c r="P92" s="160"/>
      <c r="Q92" s="160"/>
      <c r="R92" s="160"/>
      <c r="S92" s="146"/>
      <c r="T92" s="146"/>
      <c r="U92" s="146"/>
      <c r="V92" s="114" t="s">
        <v>
57</v>
      </c>
      <c r="W92" s="115"/>
      <c r="X92" s="115"/>
      <c r="Y92" s="116"/>
      <c r="Z92" s="117"/>
      <c r="AA92" s="118" t="str">
        <f aca="false">
IF(AA91="","",VLOOKUP(AA91,シフト記号表!$C$5:$W$46,21,0))</f>
        <v>
</v>
      </c>
      <c r="AB92" s="119" t="str">
        <f aca="false">
IF(AB91="","",VLOOKUP(AB91,シフト記号表!$C$5:$W$46,21,0))</f>
        <v>
</v>
      </c>
      <c r="AC92" s="119" t="str">
        <f aca="false">
IF(AC91="","",VLOOKUP(AC91,シフト記号表!$C$5:$W$46,21,0))</f>
        <v>
</v>
      </c>
      <c r="AD92" s="119" t="str">
        <f aca="false">
IF(AD91="","",VLOOKUP(AD91,シフト記号表!$C$5:$W$46,21,0))</f>
        <v>
</v>
      </c>
      <c r="AE92" s="119" t="str">
        <f aca="false">
IF(AE91="","",VLOOKUP(AE91,シフト記号表!$C$5:$W$46,21,0))</f>
        <v>
</v>
      </c>
      <c r="AF92" s="119" t="str">
        <f aca="false">
IF(AF91="","",VLOOKUP(AF91,シフト記号表!$C$5:$W$46,21,0))</f>
        <v>
</v>
      </c>
      <c r="AG92" s="120" t="str">
        <f aca="false">
IF(AG91="","",VLOOKUP(AG91,シフト記号表!$C$5:$W$46,21,0))</f>
        <v>
</v>
      </c>
      <c r="AH92" s="118" t="str">
        <f aca="false">
IF(AH91="","",VLOOKUP(AH91,シフト記号表!$C$5:$W$46,21,0))</f>
        <v>
</v>
      </c>
      <c r="AI92" s="119" t="str">
        <f aca="false">
IF(AI91="","",VLOOKUP(AI91,シフト記号表!$C$5:$W$46,21,0))</f>
        <v>
</v>
      </c>
      <c r="AJ92" s="119" t="str">
        <f aca="false">
IF(AJ91="","",VLOOKUP(AJ91,シフト記号表!$C$5:$W$46,21,0))</f>
        <v>
</v>
      </c>
      <c r="AK92" s="119" t="str">
        <f aca="false">
IF(AK91="","",VLOOKUP(AK91,シフト記号表!$C$5:$W$46,21,0))</f>
        <v>
</v>
      </c>
      <c r="AL92" s="119" t="str">
        <f aca="false">
IF(AL91="","",VLOOKUP(AL91,シフト記号表!$C$5:$W$46,21,0))</f>
        <v>
</v>
      </c>
      <c r="AM92" s="119" t="str">
        <f aca="false">
IF(AM91="","",VLOOKUP(AM91,シフト記号表!$C$5:$W$46,21,0))</f>
        <v>
</v>
      </c>
      <c r="AN92" s="120" t="str">
        <f aca="false">
IF(AN91="","",VLOOKUP(AN91,シフト記号表!$C$5:$W$46,21,0))</f>
        <v>
</v>
      </c>
      <c r="AO92" s="118" t="str">
        <f aca="false">
IF(AO91="","",VLOOKUP(AO91,シフト記号表!$C$5:$W$46,21,0))</f>
        <v>
</v>
      </c>
      <c r="AP92" s="119" t="str">
        <f aca="false">
IF(AP91="","",VLOOKUP(AP91,シフト記号表!$C$5:$W$46,21,0))</f>
        <v>
</v>
      </c>
      <c r="AQ92" s="119" t="str">
        <f aca="false">
IF(AQ91="","",VLOOKUP(AQ91,シフト記号表!$C$5:$W$46,21,0))</f>
        <v>
</v>
      </c>
      <c r="AR92" s="119" t="str">
        <f aca="false">
IF(AR91="","",VLOOKUP(AR91,シフト記号表!$C$5:$W$46,21,0))</f>
        <v>
</v>
      </c>
      <c r="AS92" s="119" t="str">
        <f aca="false">
IF(AS91="","",VLOOKUP(AS91,シフト記号表!$C$5:$W$46,21,0))</f>
        <v>
</v>
      </c>
      <c r="AT92" s="119" t="str">
        <f aca="false">
IF(AT91="","",VLOOKUP(AT91,シフト記号表!$C$5:$W$46,21,0))</f>
        <v>
</v>
      </c>
      <c r="AU92" s="120" t="str">
        <f aca="false">
IF(AU91="","",VLOOKUP(AU91,シフト記号表!$C$5:$W$46,21,0))</f>
        <v>
</v>
      </c>
      <c r="AV92" s="118" t="str">
        <f aca="false">
IF(AV91="","",VLOOKUP(AV91,シフト記号表!$C$5:$W$46,21,0))</f>
        <v>
</v>
      </c>
      <c r="AW92" s="119" t="str">
        <f aca="false">
IF(AW91="","",VLOOKUP(AW91,シフト記号表!$C$5:$W$46,21,0))</f>
        <v>
</v>
      </c>
      <c r="AX92" s="119" t="str">
        <f aca="false">
IF(AX91="","",VLOOKUP(AX91,シフト記号表!$C$5:$W$46,21,0))</f>
        <v>
</v>
      </c>
      <c r="AY92" s="119" t="str">
        <f aca="false">
IF(AY91="","",VLOOKUP(AY91,シフト記号表!$C$5:$W$46,21,0))</f>
        <v>
</v>
      </c>
      <c r="AZ92" s="119" t="str">
        <f aca="false">
IF(AZ91="","",VLOOKUP(AZ91,シフト記号表!$C$5:$W$46,21,0))</f>
        <v>
</v>
      </c>
      <c r="BA92" s="119" t="str">
        <f aca="false">
IF(BA91="","",VLOOKUP(BA91,シフト記号表!$C$5:$W$46,21,0))</f>
        <v>
</v>
      </c>
      <c r="BB92" s="120" t="str">
        <f aca="false">
IF(BB91="","",VLOOKUP(BB91,シフト記号表!$C$5:$W$46,21,0))</f>
        <v>
</v>
      </c>
      <c r="BC92" s="118" t="str">
        <f aca="false">
IF(BC91="","",VLOOKUP(BC91,シフト記号表!$C$5:$W$46,21,0))</f>
        <v>
</v>
      </c>
      <c r="BD92" s="119" t="str">
        <f aca="false">
IF(BD91="","",VLOOKUP(BD91,シフト記号表!$C$5:$W$46,21,0))</f>
        <v>
</v>
      </c>
      <c r="BE92" s="119" t="str">
        <f aca="false">
IF(BE91="","",VLOOKUP(BE91,シフト記号表!$C$5:$W$46,21,0))</f>
        <v>
</v>
      </c>
      <c r="BF92" s="122" t="n">
        <f aca="false">
IF($BI$3="計画",SUM(AA92:BB92),IF($BI$3="実績",SUM(AA92:BE92),""))</f>
        <v>
0</v>
      </c>
      <c r="BG92" s="122"/>
      <c r="BH92" s="123" t="n">
        <f aca="false">
IF($BI$3="計画",BF92/4,IF($BI$3="実績",(BF92/($BI$7/7)),""))</f>
        <v>
0</v>
      </c>
      <c r="BI92" s="123"/>
      <c r="BJ92" s="158"/>
      <c r="BK92" s="158"/>
      <c r="BL92" s="158"/>
      <c r="BM92" s="158"/>
      <c r="BN92" s="158"/>
    </row>
    <row r="93" customFormat="false" ht="20.25" hidden="false" customHeight="true" outlineLevel="0" collapsed="false">
      <c r="A93" s="0"/>
      <c r="B93" s="124"/>
      <c r="C93" s="267"/>
      <c r="D93" s="267"/>
      <c r="E93" s="267"/>
      <c r="F93" s="267"/>
      <c r="G93" s="125"/>
      <c r="H93" s="125"/>
      <c r="I93" s="126" t="n">
        <f aca="false">
G92</f>
        <v>
0</v>
      </c>
      <c r="J93" s="126"/>
      <c r="K93" s="126" t="n">
        <f aca="false">
M92</f>
        <v>
0</v>
      </c>
      <c r="L93" s="126"/>
      <c r="M93" s="127"/>
      <c r="N93" s="127"/>
      <c r="O93" s="128"/>
      <c r="P93" s="128"/>
      <c r="Q93" s="128"/>
      <c r="R93" s="128"/>
      <c r="S93" s="146"/>
      <c r="T93" s="146"/>
      <c r="U93" s="146"/>
      <c r="V93" s="129" t="s">
        <v>
58</v>
      </c>
      <c r="W93" s="172"/>
      <c r="X93" s="172"/>
      <c r="Y93" s="173"/>
      <c r="Z93" s="174"/>
      <c r="AA93" s="133" t="str">
        <f aca="false">
IF(AA91="","",VLOOKUP(AA91,シフト記号表!$C$5:$Y$46,23,0))</f>
        <v>
</v>
      </c>
      <c r="AB93" s="134" t="str">
        <f aca="false">
IF(AB91="","",VLOOKUP(AB91,シフト記号表!$C$5:$Y$46,23,0))</f>
        <v>
</v>
      </c>
      <c r="AC93" s="134" t="str">
        <f aca="false">
IF(AC91="","",VLOOKUP(AC91,シフト記号表!$C$5:$Y$46,23,0))</f>
        <v>
</v>
      </c>
      <c r="AD93" s="134" t="str">
        <f aca="false">
IF(AD91="","",VLOOKUP(AD91,シフト記号表!$C$5:$Y$46,23,0))</f>
        <v>
</v>
      </c>
      <c r="AE93" s="134" t="str">
        <f aca="false">
IF(AE91="","",VLOOKUP(AE91,シフト記号表!$C$5:$Y$46,23,0))</f>
        <v>
</v>
      </c>
      <c r="AF93" s="134" t="str">
        <f aca="false">
IF(AF91="","",VLOOKUP(AF91,シフト記号表!$C$5:$Y$46,23,0))</f>
        <v>
</v>
      </c>
      <c r="AG93" s="135" t="str">
        <f aca="false">
IF(AG91="","",VLOOKUP(AG91,シフト記号表!$C$5:$Y$46,23,0))</f>
        <v>
</v>
      </c>
      <c r="AH93" s="133" t="str">
        <f aca="false">
IF(AH91="","",VLOOKUP(AH91,シフト記号表!$C$5:$Y$46,23,0))</f>
        <v>
</v>
      </c>
      <c r="AI93" s="134" t="str">
        <f aca="false">
IF(AI91="","",VLOOKUP(AI91,シフト記号表!$C$5:$Y$46,23,0))</f>
        <v>
</v>
      </c>
      <c r="AJ93" s="134" t="str">
        <f aca="false">
IF(AJ91="","",VLOOKUP(AJ91,シフト記号表!$C$5:$Y$46,23,0))</f>
        <v>
</v>
      </c>
      <c r="AK93" s="134" t="str">
        <f aca="false">
IF(AK91="","",VLOOKUP(AK91,シフト記号表!$C$5:$Y$46,23,0))</f>
        <v>
</v>
      </c>
      <c r="AL93" s="134" t="str">
        <f aca="false">
IF(AL91="","",VLOOKUP(AL91,シフト記号表!$C$5:$Y$46,23,0))</f>
        <v>
</v>
      </c>
      <c r="AM93" s="134" t="str">
        <f aca="false">
IF(AM91="","",VLOOKUP(AM91,シフト記号表!$C$5:$Y$46,23,0))</f>
        <v>
</v>
      </c>
      <c r="AN93" s="135" t="str">
        <f aca="false">
IF(AN91="","",VLOOKUP(AN91,シフト記号表!$C$5:$Y$46,23,0))</f>
        <v>
</v>
      </c>
      <c r="AO93" s="133" t="str">
        <f aca="false">
IF(AO91="","",VLOOKUP(AO91,シフト記号表!$C$5:$Y$46,23,0))</f>
        <v>
</v>
      </c>
      <c r="AP93" s="134" t="str">
        <f aca="false">
IF(AP91="","",VLOOKUP(AP91,シフト記号表!$C$5:$Y$46,23,0))</f>
        <v>
</v>
      </c>
      <c r="AQ93" s="134" t="str">
        <f aca="false">
IF(AQ91="","",VLOOKUP(AQ91,シフト記号表!$C$5:$Y$46,23,0))</f>
        <v>
</v>
      </c>
      <c r="AR93" s="134" t="str">
        <f aca="false">
IF(AR91="","",VLOOKUP(AR91,シフト記号表!$C$5:$Y$46,23,0))</f>
        <v>
</v>
      </c>
      <c r="AS93" s="134" t="str">
        <f aca="false">
IF(AS91="","",VLOOKUP(AS91,シフト記号表!$C$5:$Y$46,23,0))</f>
        <v>
</v>
      </c>
      <c r="AT93" s="134" t="str">
        <f aca="false">
IF(AT91="","",VLOOKUP(AT91,シフト記号表!$C$5:$Y$46,23,0))</f>
        <v>
</v>
      </c>
      <c r="AU93" s="135" t="str">
        <f aca="false">
IF(AU91="","",VLOOKUP(AU91,シフト記号表!$C$5:$Y$46,23,0))</f>
        <v>
</v>
      </c>
      <c r="AV93" s="133" t="str">
        <f aca="false">
IF(AV91="","",VLOOKUP(AV91,シフト記号表!$C$5:$Y$46,23,0))</f>
        <v>
</v>
      </c>
      <c r="AW93" s="134" t="str">
        <f aca="false">
IF(AW91="","",VLOOKUP(AW91,シフト記号表!$C$5:$Y$46,23,0))</f>
        <v>
</v>
      </c>
      <c r="AX93" s="134" t="str">
        <f aca="false">
IF(AX91="","",VLOOKUP(AX91,シフト記号表!$C$5:$Y$46,23,0))</f>
        <v>
</v>
      </c>
      <c r="AY93" s="134" t="str">
        <f aca="false">
IF(AY91="","",VLOOKUP(AY91,シフト記号表!$C$5:$Y$46,23,0))</f>
        <v>
</v>
      </c>
      <c r="AZ93" s="134" t="str">
        <f aca="false">
IF(AZ91="","",VLOOKUP(AZ91,シフト記号表!$C$5:$Y$46,23,0))</f>
        <v>
</v>
      </c>
      <c r="BA93" s="134" t="str">
        <f aca="false">
IF(BA91="","",VLOOKUP(BA91,シフト記号表!$C$5:$Y$46,23,0))</f>
        <v>
</v>
      </c>
      <c r="BB93" s="135" t="str">
        <f aca="false">
IF(BB91="","",VLOOKUP(BB91,シフト記号表!$C$5:$Y$46,23,0))</f>
        <v>
</v>
      </c>
      <c r="BC93" s="133" t="str">
        <f aca="false">
IF(BC91="","",VLOOKUP(BC91,シフト記号表!$C$5:$Y$46,23,0))</f>
        <v>
</v>
      </c>
      <c r="BD93" s="134" t="str">
        <f aca="false">
IF(BD91="","",VLOOKUP(BD91,シフト記号表!$C$5:$Y$46,23,0))</f>
        <v>
</v>
      </c>
      <c r="BE93" s="134" t="str">
        <f aca="false">
IF(BE91="","",VLOOKUP(BE91,シフト記号表!$C$5:$Y$46,23,0))</f>
        <v>
</v>
      </c>
      <c r="BF93" s="137" t="n">
        <f aca="false">
IF($BI$3="計画",SUM(AA93:BB93),IF($BI$3="実績",SUM(AA93:BE93),""))</f>
        <v>
0</v>
      </c>
      <c r="BG93" s="137"/>
      <c r="BH93" s="138" t="n">
        <f aca="false">
IF($BI$3="計画",BF93/4,IF($BI$3="実績",(BF93/($BI$7/7)),""))</f>
        <v>
0</v>
      </c>
      <c r="BI93" s="138"/>
      <c r="BJ93" s="158"/>
      <c r="BK93" s="158"/>
      <c r="BL93" s="158"/>
      <c r="BM93" s="158"/>
      <c r="BN93" s="158"/>
    </row>
    <row r="94" customFormat="false" ht="20.25" hidden="false" customHeight="true" outlineLevel="0" collapsed="false">
      <c r="A94" s="0"/>
      <c r="B94" s="139"/>
      <c r="C94" s="267"/>
      <c r="D94" s="267"/>
      <c r="E94" s="267"/>
      <c r="F94" s="267"/>
      <c r="G94" s="159"/>
      <c r="H94" s="159"/>
      <c r="I94" s="110"/>
      <c r="J94" s="111"/>
      <c r="K94" s="110"/>
      <c r="L94" s="111"/>
      <c r="M94" s="144"/>
      <c r="N94" s="144"/>
      <c r="O94" s="160"/>
      <c r="P94" s="160"/>
      <c r="Q94" s="160"/>
      <c r="R94" s="160"/>
      <c r="S94" s="146"/>
      <c r="T94" s="146"/>
      <c r="U94" s="146"/>
      <c r="V94" s="147" t="s">
        <v>
51</v>
      </c>
      <c r="W94" s="161"/>
      <c r="X94" s="161"/>
      <c r="Y94" s="162"/>
      <c r="Z94" s="168"/>
      <c r="AA94" s="151"/>
      <c r="AB94" s="268"/>
      <c r="AC94" s="268"/>
      <c r="AD94" s="268"/>
      <c r="AE94" s="268"/>
      <c r="AF94" s="268"/>
      <c r="AG94" s="154"/>
      <c r="AH94" s="151"/>
      <c r="AI94" s="268"/>
      <c r="AJ94" s="268"/>
      <c r="AK94" s="268"/>
      <c r="AL94" s="268"/>
      <c r="AM94" s="268"/>
      <c r="AN94" s="154"/>
      <c r="AO94" s="151"/>
      <c r="AP94" s="268"/>
      <c r="AQ94" s="268"/>
      <c r="AR94" s="268"/>
      <c r="AS94" s="268"/>
      <c r="AT94" s="268"/>
      <c r="AU94" s="154"/>
      <c r="AV94" s="151"/>
      <c r="AW94" s="268"/>
      <c r="AX94" s="268"/>
      <c r="AY94" s="268"/>
      <c r="AZ94" s="268"/>
      <c r="BA94" s="268"/>
      <c r="BB94" s="154"/>
      <c r="BC94" s="151"/>
      <c r="BD94" s="268"/>
      <c r="BE94" s="269"/>
      <c r="BF94" s="156"/>
      <c r="BG94" s="156"/>
      <c r="BH94" s="157"/>
      <c r="BI94" s="157"/>
      <c r="BJ94" s="158"/>
      <c r="BK94" s="158"/>
      <c r="BL94" s="158"/>
      <c r="BM94" s="158"/>
      <c r="BN94" s="158"/>
    </row>
    <row r="95" customFormat="false" ht="20.25" hidden="false" customHeight="true" outlineLevel="0" collapsed="false">
      <c r="A95" s="0"/>
      <c r="B95" s="108" t="n">
        <f aca="false">
B92+1</f>
        <v>
26</v>
      </c>
      <c r="C95" s="267"/>
      <c r="D95" s="267"/>
      <c r="E95" s="267"/>
      <c r="F95" s="267"/>
      <c r="G95" s="159"/>
      <c r="H95" s="159"/>
      <c r="I95" s="110"/>
      <c r="J95" s="111"/>
      <c r="K95" s="110"/>
      <c r="L95" s="111"/>
      <c r="M95" s="112"/>
      <c r="N95" s="112"/>
      <c r="O95" s="160"/>
      <c r="P95" s="160"/>
      <c r="Q95" s="160"/>
      <c r="R95" s="160"/>
      <c r="S95" s="146"/>
      <c r="T95" s="146"/>
      <c r="U95" s="146"/>
      <c r="V95" s="114" t="s">
        <v>
57</v>
      </c>
      <c r="W95" s="115"/>
      <c r="X95" s="115"/>
      <c r="Y95" s="116"/>
      <c r="Z95" s="117"/>
      <c r="AA95" s="118" t="str">
        <f aca="false">
IF(AA94="","",VLOOKUP(AA94,シフト記号表!$C$5:$W$46,21,0))</f>
        <v>
</v>
      </c>
      <c r="AB95" s="119" t="str">
        <f aca="false">
IF(AB94="","",VLOOKUP(AB94,シフト記号表!$C$5:$W$46,21,0))</f>
        <v>
</v>
      </c>
      <c r="AC95" s="119" t="str">
        <f aca="false">
IF(AC94="","",VLOOKUP(AC94,シフト記号表!$C$5:$W$46,21,0))</f>
        <v>
</v>
      </c>
      <c r="AD95" s="119" t="str">
        <f aca="false">
IF(AD94="","",VLOOKUP(AD94,シフト記号表!$C$5:$W$46,21,0))</f>
        <v>
</v>
      </c>
      <c r="AE95" s="119" t="str">
        <f aca="false">
IF(AE94="","",VLOOKUP(AE94,シフト記号表!$C$5:$W$46,21,0))</f>
        <v>
</v>
      </c>
      <c r="AF95" s="119" t="str">
        <f aca="false">
IF(AF94="","",VLOOKUP(AF94,シフト記号表!$C$5:$W$46,21,0))</f>
        <v>
</v>
      </c>
      <c r="AG95" s="120" t="str">
        <f aca="false">
IF(AG94="","",VLOOKUP(AG94,シフト記号表!$C$5:$W$46,21,0))</f>
        <v>
</v>
      </c>
      <c r="AH95" s="118" t="str">
        <f aca="false">
IF(AH94="","",VLOOKUP(AH94,シフト記号表!$C$5:$W$46,21,0))</f>
        <v>
</v>
      </c>
      <c r="AI95" s="119" t="str">
        <f aca="false">
IF(AI94="","",VLOOKUP(AI94,シフト記号表!$C$5:$W$46,21,0))</f>
        <v>
</v>
      </c>
      <c r="AJ95" s="119" t="str">
        <f aca="false">
IF(AJ94="","",VLOOKUP(AJ94,シフト記号表!$C$5:$W$46,21,0))</f>
        <v>
</v>
      </c>
      <c r="AK95" s="119" t="str">
        <f aca="false">
IF(AK94="","",VLOOKUP(AK94,シフト記号表!$C$5:$W$46,21,0))</f>
        <v>
</v>
      </c>
      <c r="AL95" s="119" t="str">
        <f aca="false">
IF(AL94="","",VLOOKUP(AL94,シフト記号表!$C$5:$W$46,21,0))</f>
        <v>
</v>
      </c>
      <c r="AM95" s="119" t="str">
        <f aca="false">
IF(AM94="","",VLOOKUP(AM94,シフト記号表!$C$5:$W$46,21,0))</f>
        <v>
</v>
      </c>
      <c r="AN95" s="120" t="str">
        <f aca="false">
IF(AN94="","",VLOOKUP(AN94,シフト記号表!$C$5:$W$46,21,0))</f>
        <v>
</v>
      </c>
      <c r="AO95" s="118" t="str">
        <f aca="false">
IF(AO94="","",VLOOKUP(AO94,シフト記号表!$C$5:$W$46,21,0))</f>
        <v>
</v>
      </c>
      <c r="AP95" s="119" t="str">
        <f aca="false">
IF(AP94="","",VLOOKUP(AP94,シフト記号表!$C$5:$W$46,21,0))</f>
        <v>
</v>
      </c>
      <c r="AQ95" s="119" t="str">
        <f aca="false">
IF(AQ94="","",VLOOKUP(AQ94,シフト記号表!$C$5:$W$46,21,0))</f>
        <v>
</v>
      </c>
      <c r="AR95" s="119" t="str">
        <f aca="false">
IF(AR94="","",VLOOKUP(AR94,シフト記号表!$C$5:$W$46,21,0))</f>
        <v>
</v>
      </c>
      <c r="AS95" s="119" t="str">
        <f aca="false">
IF(AS94="","",VLOOKUP(AS94,シフト記号表!$C$5:$W$46,21,0))</f>
        <v>
</v>
      </c>
      <c r="AT95" s="119" t="str">
        <f aca="false">
IF(AT94="","",VLOOKUP(AT94,シフト記号表!$C$5:$W$46,21,0))</f>
        <v>
</v>
      </c>
      <c r="AU95" s="120" t="str">
        <f aca="false">
IF(AU94="","",VLOOKUP(AU94,シフト記号表!$C$5:$W$46,21,0))</f>
        <v>
</v>
      </c>
      <c r="AV95" s="118" t="str">
        <f aca="false">
IF(AV94="","",VLOOKUP(AV94,シフト記号表!$C$5:$W$46,21,0))</f>
        <v>
</v>
      </c>
      <c r="AW95" s="119" t="str">
        <f aca="false">
IF(AW94="","",VLOOKUP(AW94,シフト記号表!$C$5:$W$46,21,0))</f>
        <v>
</v>
      </c>
      <c r="AX95" s="119" t="str">
        <f aca="false">
IF(AX94="","",VLOOKUP(AX94,シフト記号表!$C$5:$W$46,21,0))</f>
        <v>
</v>
      </c>
      <c r="AY95" s="119" t="str">
        <f aca="false">
IF(AY94="","",VLOOKUP(AY94,シフト記号表!$C$5:$W$46,21,0))</f>
        <v>
</v>
      </c>
      <c r="AZ95" s="119" t="str">
        <f aca="false">
IF(AZ94="","",VLOOKUP(AZ94,シフト記号表!$C$5:$W$46,21,0))</f>
        <v>
</v>
      </c>
      <c r="BA95" s="119" t="str">
        <f aca="false">
IF(BA94="","",VLOOKUP(BA94,シフト記号表!$C$5:$W$46,21,0))</f>
        <v>
</v>
      </c>
      <c r="BB95" s="120" t="str">
        <f aca="false">
IF(BB94="","",VLOOKUP(BB94,シフト記号表!$C$5:$W$46,21,0))</f>
        <v>
</v>
      </c>
      <c r="BC95" s="118" t="str">
        <f aca="false">
IF(BC94="","",VLOOKUP(BC94,シフト記号表!$C$5:$W$46,21,0))</f>
        <v>
</v>
      </c>
      <c r="BD95" s="119" t="str">
        <f aca="false">
IF(BD94="","",VLOOKUP(BD94,シフト記号表!$C$5:$W$46,21,0))</f>
        <v>
</v>
      </c>
      <c r="BE95" s="119" t="str">
        <f aca="false">
IF(BE94="","",VLOOKUP(BE94,シフト記号表!$C$5:$W$46,21,0))</f>
        <v>
</v>
      </c>
      <c r="BF95" s="122" t="n">
        <f aca="false">
IF($BI$3="計画",SUM(AA95:BB95),IF($BI$3="実績",SUM(AA95:BE95),""))</f>
        <v>
0</v>
      </c>
      <c r="BG95" s="122"/>
      <c r="BH95" s="123" t="n">
        <f aca="false">
IF($BI$3="計画",BF95/4,IF($BI$3="実績",(BF95/($BI$7/7)),""))</f>
        <v>
0</v>
      </c>
      <c r="BI95" s="123"/>
      <c r="BJ95" s="158"/>
      <c r="BK95" s="158"/>
      <c r="BL95" s="158"/>
      <c r="BM95" s="158"/>
      <c r="BN95" s="158"/>
    </row>
    <row r="96" customFormat="false" ht="20.25" hidden="false" customHeight="true" outlineLevel="0" collapsed="false">
      <c r="A96" s="0"/>
      <c r="B96" s="124"/>
      <c r="C96" s="267"/>
      <c r="D96" s="267"/>
      <c r="E96" s="267"/>
      <c r="F96" s="267"/>
      <c r="G96" s="125"/>
      <c r="H96" s="125"/>
      <c r="I96" s="126" t="n">
        <f aca="false">
G95</f>
        <v>
0</v>
      </c>
      <c r="J96" s="126"/>
      <c r="K96" s="126" t="n">
        <f aca="false">
M95</f>
        <v>
0</v>
      </c>
      <c r="L96" s="126"/>
      <c r="M96" s="127"/>
      <c r="N96" s="127"/>
      <c r="O96" s="128"/>
      <c r="P96" s="128"/>
      <c r="Q96" s="128"/>
      <c r="R96" s="128"/>
      <c r="S96" s="146"/>
      <c r="T96" s="146"/>
      <c r="U96" s="146"/>
      <c r="V96" s="129" t="s">
        <v>
58</v>
      </c>
      <c r="W96" s="172"/>
      <c r="X96" s="172"/>
      <c r="Y96" s="173"/>
      <c r="Z96" s="174"/>
      <c r="AA96" s="133" t="str">
        <f aca="false">
IF(AA94="","",VLOOKUP(AA94,シフト記号表!$C$5:$Y$46,23,0))</f>
        <v>
</v>
      </c>
      <c r="AB96" s="134" t="str">
        <f aca="false">
IF(AB94="","",VLOOKUP(AB94,シフト記号表!$C$5:$Y$46,23,0))</f>
        <v>
</v>
      </c>
      <c r="AC96" s="134" t="str">
        <f aca="false">
IF(AC94="","",VLOOKUP(AC94,シフト記号表!$C$5:$Y$46,23,0))</f>
        <v>
</v>
      </c>
      <c r="AD96" s="134" t="str">
        <f aca="false">
IF(AD94="","",VLOOKUP(AD94,シフト記号表!$C$5:$Y$46,23,0))</f>
        <v>
</v>
      </c>
      <c r="AE96" s="134" t="str">
        <f aca="false">
IF(AE94="","",VLOOKUP(AE94,シフト記号表!$C$5:$Y$46,23,0))</f>
        <v>
</v>
      </c>
      <c r="AF96" s="134" t="str">
        <f aca="false">
IF(AF94="","",VLOOKUP(AF94,シフト記号表!$C$5:$Y$46,23,0))</f>
        <v>
</v>
      </c>
      <c r="AG96" s="135" t="str">
        <f aca="false">
IF(AG94="","",VLOOKUP(AG94,シフト記号表!$C$5:$Y$46,23,0))</f>
        <v>
</v>
      </c>
      <c r="AH96" s="133" t="str">
        <f aca="false">
IF(AH94="","",VLOOKUP(AH94,シフト記号表!$C$5:$Y$46,23,0))</f>
        <v>
</v>
      </c>
      <c r="AI96" s="134" t="str">
        <f aca="false">
IF(AI94="","",VLOOKUP(AI94,シフト記号表!$C$5:$Y$46,23,0))</f>
        <v>
</v>
      </c>
      <c r="AJ96" s="134" t="str">
        <f aca="false">
IF(AJ94="","",VLOOKUP(AJ94,シフト記号表!$C$5:$Y$46,23,0))</f>
        <v>
</v>
      </c>
      <c r="AK96" s="134" t="str">
        <f aca="false">
IF(AK94="","",VLOOKUP(AK94,シフト記号表!$C$5:$Y$46,23,0))</f>
        <v>
</v>
      </c>
      <c r="AL96" s="134" t="str">
        <f aca="false">
IF(AL94="","",VLOOKUP(AL94,シフト記号表!$C$5:$Y$46,23,0))</f>
        <v>
</v>
      </c>
      <c r="AM96" s="134" t="str">
        <f aca="false">
IF(AM94="","",VLOOKUP(AM94,シフト記号表!$C$5:$Y$46,23,0))</f>
        <v>
</v>
      </c>
      <c r="AN96" s="135" t="str">
        <f aca="false">
IF(AN94="","",VLOOKUP(AN94,シフト記号表!$C$5:$Y$46,23,0))</f>
        <v>
</v>
      </c>
      <c r="AO96" s="133" t="str">
        <f aca="false">
IF(AO94="","",VLOOKUP(AO94,シフト記号表!$C$5:$Y$46,23,0))</f>
        <v>
</v>
      </c>
      <c r="AP96" s="134" t="str">
        <f aca="false">
IF(AP94="","",VLOOKUP(AP94,シフト記号表!$C$5:$Y$46,23,0))</f>
        <v>
</v>
      </c>
      <c r="AQ96" s="134" t="str">
        <f aca="false">
IF(AQ94="","",VLOOKUP(AQ94,シフト記号表!$C$5:$Y$46,23,0))</f>
        <v>
</v>
      </c>
      <c r="AR96" s="134" t="str">
        <f aca="false">
IF(AR94="","",VLOOKUP(AR94,シフト記号表!$C$5:$Y$46,23,0))</f>
        <v>
</v>
      </c>
      <c r="AS96" s="134" t="str">
        <f aca="false">
IF(AS94="","",VLOOKUP(AS94,シフト記号表!$C$5:$Y$46,23,0))</f>
        <v>
</v>
      </c>
      <c r="AT96" s="134" t="str">
        <f aca="false">
IF(AT94="","",VLOOKUP(AT94,シフト記号表!$C$5:$Y$46,23,0))</f>
        <v>
</v>
      </c>
      <c r="AU96" s="135" t="str">
        <f aca="false">
IF(AU94="","",VLOOKUP(AU94,シフト記号表!$C$5:$Y$46,23,0))</f>
        <v>
</v>
      </c>
      <c r="AV96" s="133" t="str">
        <f aca="false">
IF(AV94="","",VLOOKUP(AV94,シフト記号表!$C$5:$Y$46,23,0))</f>
        <v>
</v>
      </c>
      <c r="AW96" s="134" t="str">
        <f aca="false">
IF(AW94="","",VLOOKUP(AW94,シフト記号表!$C$5:$Y$46,23,0))</f>
        <v>
</v>
      </c>
      <c r="AX96" s="134" t="str">
        <f aca="false">
IF(AX94="","",VLOOKUP(AX94,シフト記号表!$C$5:$Y$46,23,0))</f>
        <v>
</v>
      </c>
      <c r="AY96" s="134" t="str">
        <f aca="false">
IF(AY94="","",VLOOKUP(AY94,シフト記号表!$C$5:$Y$46,23,0))</f>
        <v>
</v>
      </c>
      <c r="AZ96" s="134" t="str">
        <f aca="false">
IF(AZ94="","",VLOOKUP(AZ94,シフト記号表!$C$5:$Y$46,23,0))</f>
        <v>
</v>
      </c>
      <c r="BA96" s="134" t="str">
        <f aca="false">
IF(BA94="","",VLOOKUP(BA94,シフト記号表!$C$5:$Y$46,23,0))</f>
        <v>
</v>
      </c>
      <c r="BB96" s="135" t="str">
        <f aca="false">
IF(BB94="","",VLOOKUP(BB94,シフト記号表!$C$5:$Y$46,23,0))</f>
        <v>
</v>
      </c>
      <c r="BC96" s="133" t="str">
        <f aca="false">
IF(BC94="","",VLOOKUP(BC94,シフト記号表!$C$5:$Y$46,23,0))</f>
        <v>
</v>
      </c>
      <c r="BD96" s="134" t="str">
        <f aca="false">
IF(BD94="","",VLOOKUP(BD94,シフト記号表!$C$5:$Y$46,23,0))</f>
        <v>
</v>
      </c>
      <c r="BE96" s="134" t="str">
        <f aca="false">
IF(BE94="","",VLOOKUP(BE94,シフト記号表!$C$5:$Y$46,23,0))</f>
        <v>
</v>
      </c>
      <c r="BF96" s="137" t="n">
        <f aca="false">
IF($BI$3="計画",SUM(AA96:BB96),IF($BI$3="実績",SUM(AA96:BE96),""))</f>
        <v>
0</v>
      </c>
      <c r="BG96" s="137"/>
      <c r="BH96" s="138" t="n">
        <f aca="false">
IF($BI$3="計画",BF96/4,IF($BI$3="実績",(BF96/($BI$7/7)),""))</f>
        <v>
0</v>
      </c>
      <c r="BI96" s="138"/>
      <c r="BJ96" s="158"/>
      <c r="BK96" s="158"/>
      <c r="BL96" s="158"/>
      <c r="BM96" s="158"/>
      <c r="BN96" s="158"/>
    </row>
    <row r="97" customFormat="false" ht="20.25" hidden="false" customHeight="true" outlineLevel="0" collapsed="false">
      <c r="A97" s="0"/>
      <c r="B97" s="139"/>
      <c r="C97" s="267"/>
      <c r="D97" s="267"/>
      <c r="E97" s="267"/>
      <c r="F97" s="267"/>
      <c r="G97" s="159"/>
      <c r="H97" s="159"/>
      <c r="I97" s="110"/>
      <c r="J97" s="111"/>
      <c r="K97" s="110"/>
      <c r="L97" s="111"/>
      <c r="M97" s="144"/>
      <c r="N97" s="144"/>
      <c r="O97" s="160"/>
      <c r="P97" s="160"/>
      <c r="Q97" s="160"/>
      <c r="R97" s="160"/>
      <c r="S97" s="146"/>
      <c r="T97" s="146"/>
      <c r="U97" s="146"/>
      <c r="V97" s="147" t="s">
        <v>
51</v>
      </c>
      <c r="W97" s="161"/>
      <c r="X97" s="161"/>
      <c r="Y97" s="162"/>
      <c r="Z97" s="168"/>
      <c r="AA97" s="151"/>
      <c r="AB97" s="268"/>
      <c r="AC97" s="268"/>
      <c r="AD97" s="268"/>
      <c r="AE97" s="268"/>
      <c r="AF97" s="268"/>
      <c r="AG97" s="154"/>
      <c r="AH97" s="151"/>
      <c r="AI97" s="268"/>
      <c r="AJ97" s="268"/>
      <c r="AK97" s="268"/>
      <c r="AL97" s="268"/>
      <c r="AM97" s="268"/>
      <c r="AN97" s="154"/>
      <c r="AO97" s="151"/>
      <c r="AP97" s="268"/>
      <c r="AQ97" s="268"/>
      <c r="AR97" s="268"/>
      <c r="AS97" s="268"/>
      <c r="AT97" s="268"/>
      <c r="AU97" s="154"/>
      <c r="AV97" s="151"/>
      <c r="AW97" s="268"/>
      <c r="AX97" s="268"/>
      <c r="AY97" s="268"/>
      <c r="AZ97" s="268"/>
      <c r="BA97" s="268"/>
      <c r="BB97" s="154"/>
      <c r="BC97" s="151"/>
      <c r="BD97" s="268"/>
      <c r="BE97" s="269"/>
      <c r="BF97" s="156"/>
      <c r="BG97" s="156"/>
      <c r="BH97" s="157"/>
      <c r="BI97" s="157"/>
      <c r="BJ97" s="158"/>
      <c r="BK97" s="158"/>
      <c r="BL97" s="158"/>
      <c r="BM97" s="158"/>
      <c r="BN97" s="158"/>
    </row>
    <row r="98" customFormat="false" ht="20.25" hidden="false" customHeight="true" outlineLevel="0" collapsed="false">
      <c r="A98" s="0"/>
      <c r="B98" s="108" t="n">
        <f aca="false">
B95+1</f>
        <v>
27</v>
      </c>
      <c r="C98" s="267"/>
      <c r="D98" s="267"/>
      <c r="E98" s="267"/>
      <c r="F98" s="267"/>
      <c r="G98" s="159"/>
      <c r="H98" s="159"/>
      <c r="I98" s="110"/>
      <c r="J98" s="111"/>
      <c r="K98" s="110"/>
      <c r="L98" s="111"/>
      <c r="M98" s="112"/>
      <c r="N98" s="112"/>
      <c r="O98" s="160"/>
      <c r="P98" s="160"/>
      <c r="Q98" s="160"/>
      <c r="R98" s="160"/>
      <c r="S98" s="146"/>
      <c r="T98" s="146"/>
      <c r="U98" s="146"/>
      <c r="V98" s="114" t="s">
        <v>
57</v>
      </c>
      <c r="W98" s="115"/>
      <c r="X98" s="115"/>
      <c r="Y98" s="116"/>
      <c r="Z98" s="117"/>
      <c r="AA98" s="118" t="str">
        <f aca="false">
IF(AA97="","",VLOOKUP(AA97,シフト記号表!$C$5:$W$46,21,0))</f>
        <v>
</v>
      </c>
      <c r="AB98" s="119" t="str">
        <f aca="false">
IF(AB97="","",VLOOKUP(AB97,シフト記号表!$C$5:$W$46,21,0))</f>
        <v>
</v>
      </c>
      <c r="AC98" s="119" t="str">
        <f aca="false">
IF(AC97="","",VLOOKUP(AC97,シフト記号表!$C$5:$W$46,21,0))</f>
        <v>
</v>
      </c>
      <c r="AD98" s="119" t="str">
        <f aca="false">
IF(AD97="","",VLOOKUP(AD97,シフト記号表!$C$5:$W$46,21,0))</f>
        <v>
</v>
      </c>
      <c r="AE98" s="119" t="str">
        <f aca="false">
IF(AE97="","",VLOOKUP(AE97,シフト記号表!$C$5:$W$46,21,0))</f>
        <v>
</v>
      </c>
      <c r="AF98" s="119" t="str">
        <f aca="false">
IF(AF97="","",VLOOKUP(AF97,シフト記号表!$C$5:$W$46,21,0))</f>
        <v>
</v>
      </c>
      <c r="AG98" s="120" t="str">
        <f aca="false">
IF(AG97="","",VLOOKUP(AG97,シフト記号表!$C$5:$W$46,21,0))</f>
        <v>
</v>
      </c>
      <c r="AH98" s="118" t="str">
        <f aca="false">
IF(AH97="","",VLOOKUP(AH97,シフト記号表!$C$5:$W$46,21,0))</f>
        <v>
</v>
      </c>
      <c r="AI98" s="119" t="str">
        <f aca="false">
IF(AI97="","",VLOOKUP(AI97,シフト記号表!$C$5:$W$46,21,0))</f>
        <v>
</v>
      </c>
      <c r="AJ98" s="119" t="str">
        <f aca="false">
IF(AJ97="","",VLOOKUP(AJ97,シフト記号表!$C$5:$W$46,21,0))</f>
        <v>
</v>
      </c>
      <c r="AK98" s="119" t="str">
        <f aca="false">
IF(AK97="","",VLOOKUP(AK97,シフト記号表!$C$5:$W$46,21,0))</f>
        <v>
</v>
      </c>
      <c r="AL98" s="119" t="str">
        <f aca="false">
IF(AL97="","",VLOOKUP(AL97,シフト記号表!$C$5:$W$46,21,0))</f>
        <v>
</v>
      </c>
      <c r="AM98" s="119" t="str">
        <f aca="false">
IF(AM97="","",VLOOKUP(AM97,シフト記号表!$C$5:$W$46,21,0))</f>
        <v>
</v>
      </c>
      <c r="AN98" s="120" t="str">
        <f aca="false">
IF(AN97="","",VLOOKUP(AN97,シフト記号表!$C$5:$W$46,21,0))</f>
        <v>
</v>
      </c>
      <c r="AO98" s="118" t="str">
        <f aca="false">
IF(AO97="","",VLOOKUP(AO97,シフト記号表!$C$5:$W$46,21,0))</f>
        <v>
</v>
      </c>
      <c r="AP98" s="119" t="str">
        <f aca="false">
IF(AP97="","",VLOOKUP(AP97,シフト記号表!$C$5:$W$46,21,0))</f>
        <v>
</v>
      </c>
      <c r="AQ98" s="119" t="str">
        <f aca="false">
IF(AQ97="","",VLOOKUP(AQ97,シフト記号表!$C$5:$W$46,21,0))</f>
        <v>
</v>
      </c>
      <c r="AR98" s="119" t="str">
        <f aca="false">
IF(AR97="","",VLOOKUP(AR97,シフト記号表!$C$5:$W$46,21,0))</f>
        <v>
</v>
      </c>
      <c r="AS98" s="119" t="str">
        <f aca="false">
IF(AS97="","",VLOOKUP(AS97,シフト記号表!$C$5:$W$46,21,0))</f>
        <v>
</v>
      </c>
      <c r="AT98" s="119" t="str">
        <f aca="false">
IF(AT97="","",VLOOKUP(AT97,シフト記号表!$C$5:$W$46,21,0))</f>
        <v>
</v>
      </c>
      <c r="AU98" s="120" t="str">
        <f aca="false">
IF(AU97="","",VLOOKUP(AU97,シフト記号表!$C$5:$W$46,21,0))</f>
        <v>
</v>
      </c>
      <c r="AV98" s="118" t="str">
        <f aca="false">
IF(AV97="","",VLOOKUP(AV97,シフト記号表!$C$5:$W$46,21,0))</f>
        <v>
</v>
      </c>
      <c r="AW98" s="119" t="str">
        <f aca="false">
IF(AW97="","",VLOOKUP(AW97,シフト記号表!$C$5:$W$46,21,0))</f>
        <v>
</v>
      </c>
      <c r="AX98" s="119" t="str">
        <f aca="false">
IF(AX97="","",VLOOKUP(AX97,シフト記号表!$C$5:$W$46,21,0))</f>
        <v>
</v>
      </c>
      <c r="AY98" s="119" t="str">
        <f aca="false">
IF(AY97="","",VLOOKUP(AY97,シフト記号表!$C$5:$W$46,21,0))</f>
        <v>
</v>
      </c>
      <c r="AZ98" s="119" t="str">
        <f aca="false">
IF(AZ97="","",VLOOKUP(AZ97,シフト記号表!$C$5:$W$46,21,0))</f>
        <v>
</v>
      </c>
      <c r="BA98" s="119" t="str">
        <f aca="false">
IF(BA97="","",VLOOKUP(BA97,シフト記号表!$C$5:$W$46,21,0))</f>
        <v>
</v>
      </c>
      <c r="BB98" s="120" t="str">
        <f aca="false">
IF(BB97="","",VLOOKUP(BB97,シフト記号表!$C$5:$W$46,21,0))</f>
        <v>
</v>
      </c>
      <c r="BC98" s="118" t="str">
        <f aca="false">
IF(BC97="","",VLOOKUP(BC97,シフト記号表!$C$5:$W$46,21,0))</f>
        <v>
</v>
      </c>
      <c r="BD98" s="119" t="str">
        <f aca="false">
IF(BD97="","",VLOOKUP(BD97,シフト記号表!$C$5:$W$46,21,0))</f>
        <v>
</v>
      </c>
      <c r="BE98" s="119" t="str">
        <f aca="false">
IF(BE97="","",VLOOKUP(BE97,シフト記号表!$C$5:$W$46,21,0))</f>
        <v>
</v>
      </c>
      <c r="BF98" s="122" t="n">
        <f aca="false">
IF($BI$3="計画",SUM(AA98:BB98),IF($BI$3="実績",SUM(AA98:BE98),""))</f>
        <v>
0</v>
      </c>
      <c r="BG98" s="122"/>
      <c r="BH98" s="123" t="n">
        <f aca="false">
IF($BI$3="計画",BF98/4,IF($BI$3="実績",(BF98/($BI$7/7)),""))</f>
        <v>
0</v>
      </c>
      <c r="BI98" s="123"/>
      <c r="BJ98" s="158"/>
      <c r="BK98" s="158"/>
      <c r="BL98" s="158"/>
      <c r="BM98" s="158"/>
      <c r="BN98" s="158"/>
    </row>
    <row r="99" customFormat="false" ht="20.25" hidden="false" customHeight="true" outlineLevel="0" collapsed="false">
      <c r="A99" s="0"/>
      <c r="B99" s="124"/>
      <c r="C99" s="267"/>
      <c r="D99" s="267"/>
      <c r="E99" s="267"/>
      <c r="F99" s="267"/>
      <c r="G99" s="125"/>
      <c r="H99" s="125"/>
      <c r="I99" s="126" t="n">
        <f aca="false">
G98</f>
        <v>
0</v>
      </c>
      <c r="J99" s="126"/>
      <c r="K99" s="126" t="n">
        <f aca="false">
M98</f>
        <v>
0</v>
      </c>
      <c r="L99" s="126"/>
      <c r="M99" s="127"/>
      <c r="N99" s="127"/>
      <c r="O99" s="128"/>
      <c r="P99" s="128"/>
      <c r="Q99" s="128"/>
      <c r="R99" s="128"/>
      <c r="S99" s="146"/>
      <c r="T99" s="146"/>
      <c r="U99" s="146"/>
      <c r="V99" s="129" t="s">
        <v>
58</v>
      </c>
      <c r="W99" s="172"/>
      <c r="X99" s="172"/>
      <c r="Y99" s="173"/>
      <c r="Z99" s="174"/>
      <c r="AA99" s="133" t="str">
        <f aca="false">
IF(AA97="","",VLOOKUP(AA97,シフト記号表!$C$5:$Y$46,23,0))</f>
        <v>
</v>
      </c>
      <c r="AB99" s="134" t="str">
        <f aca="false">
IF(AB97="","",VLOOKUP(AB97,シフト記号表!$C$5:$Y$46,23,0))</f>
        <v>
</v>
      </c>
      <c r="AC99" s="134" t="str">
        <f aca="false">
IF(AC97="","",VLOOKUP(AC97,シフト記号表!$C$5:$Y$46,23,0))</f>
        <v>
</v>
      </c>
      <c r="AD99" s="134" t="str">
        <f aca="false">
IF(AD97="","",VLOOKUP(AD97,シフト記号表!$C$5:$Y$46,23,0))</f>
        <v>
</v>
      </c>
      <c r="AE99" s="134" t="str">
        <f aca="false">
IF(AE97="","",VLOOKUP(AE97,シフト記号表!$C$5:$Y$46,23,0))</f>
        <v>
</v>
      </c>
      <c r="AF99" s="134" t="str">
        <f aca="false">
IF(AF97="","",VLOOKUP(AF97,シフト記号表!$C$5:$Y$46,23,0))</f>
        <v>
</v>
      </c>
      <c r="AG99" s="135" t="str">
        <f aca="false">
IF(AG97="","",VLOOKUP(AG97,シフト記号表!$C$5:$Y$46,23,0))</f>
        <v>
</v>
      </c>
      <c r="AH99" s="133" t="str">
        <f aca="false">
IF(AH97="","",VLOOKUP(AH97,シフト記号表!$C$5:$Y$46,23,0))</f>
        <v>
</v>
      </c>
      <c r="AI99" s="134" t="str">
        <f aca="false">
IF(AI97="","",VLOOKUP(AI97,シフト記号表!$C$5:$Y$46,23,0))</f>
        <v>
</v>
      </c>
      <c r="AJ99" s="134" t="str">
        <f aca="false">
IF(AJ97="","",VLOOKUP(AJ97,シフト記号表!$C$5:$Y$46,23,0))</f>
        <v>
</v>
      </c>
      <c r="AK99" s="134" t="str">
        <f aca="false">
IF(AK97="","",VLOOKUP(AK97,シフト記号表!$C$5:$Y$46,23,0))</f>
        <v>
</v>
      </c>
      <c r="AL99" s="134" t="str">
        <f aca="false">
IF(AL97="","",VLOOKUP(AL97,シフト記号表!$C$5:$Y$46,23,0))</f>
        <v>
</v>
      </c>
      <c r="AM99" s="134" t="str">
        <f aca="false">
IF(AM97="","",VLOOKUP(AM97,シフト記号表!$C$5:$Y$46,23,0))</f>
        <v>
</v>
      </c>
      <c r="AN99" s="135" t="str">
        <f aca="false">
IF(AN97="","",VLOOKUP(AN97,シフト記号表!$C$5:$Y$46,23,0))</f>
        <v>
</v>
      </c>
      <c r="AO99" s="133" t="str">
        <f aca="false">
IF(AO97="","",VLOOKUP(AO97,シフト記号表!$C$5:$Y$46,23,0))</f>
        <v>
</v>
      </c>
      <c r="AP99" s="134" t="str">
        <f aca="false">
IF(AP97="","",VLOOKUP(AP97,シフト記号表!$C$5:$Y$46,23,0))</f>
        <v>
</v>
      </c>
      <c r="AQ99" s="134" t="str">
        <f aca="false">
IF(AQ97="","",VLOOKUP(AQ97,シフト記号表!$C$5:$Y$46,23,0))</f>
        <v>
</v>
      </c>
      <c r="AR99" s="134" t="str">
        <f aca="false">
IF(AR97="","",VLOOKUP(AR97,シフト記号表!$C$5:$Y$46,23,0))</f>
        <v>
</v>
      </c>
      <c r="AS99" s="134" t="str">
        <f aca="false">
IF(AS97="","",VLOOKUP(AS97,シフト記号表!$C$5:$Y$46,23,0))</f>
        <v>
</v>
      </c>
      <c r="AT99" s="134" t="str">
        <f aca="false">
IF(AT97="","",VLOOKUP(AT97,シフト記号表!$C$5:$Y$46,23,0))</f>
        <v>
</v>
      </c>
      <c r="AU99" s="135" t="str">
        <f aca="false">
IF(AU97="","",VLOOKUP(AU97,シフト記号表!$C$5:$Y$46,23,0))</f>
        <v>
</v>
      </c>
      <c r="AV99" s="133" t="str">
        <f aca="false">
IF(AV97="","",VLOOKUP(AV97,シフト記号表!$C$5:$Y$46,23,0))</f>
        <v>
</v>
      </c>
      <c r="AW99" s="134" t="str">
        <f aca="false">
IF(AW97="","",VLOOKUP(AW97,シフト記号表!$C$5:$Y$46,23,0))</f>
        <v>
</v>
      </c>
      <c r="AX99" s="134" t="str">
        <f aca="false">
IF(AX97="","",VLOOKUP(AX97,シフト記号表!$C$5:$Y$46,23,0))</f>
        <v>
</v>
      </c>
      <c r="AY99" s="134" t="str">
        <f aca="false">
IF(AY97="","",VLOOKUP(AY97,シフト記号表!$C$5:$Y$46,23,0))</f>
        <v>
</v>
      </c>
      <c r="AZ99" s="134" t="str">
        <f aca="false">
IF(AZ97="","",VLOOKUP(AZ97,シフト記号表!$C$5:$Y$46,23,0))</f>
        <v>
</v>
      </c>
      <c r="BA99" s="134" t="str">
        <f aca="false">
IF(BA97="","",VLOOKUP(BA97,シフト記号表!$C$5:$Y$46,23,0))</f>
        <v>
</v>
      </c>
      <c r="BB99" s="135" t="str">
        <f aca="false">
IF(BB97="","",VLOOKUP(BB97,シフト記号表!$C$5:$Y$46,23,0))</f>
        <v>
</v>
      </c>
      <c r="BC99" s="133" t="str">
        <f aca="false">
IF(BC97="","",VLOOKUP(BC97,シフト記号表!$C$5:$Y$46,23,0))</f>
        <v>
</v>
      </c>
      <c r="BD99" s="134" t="str">
        <f aca="false">
IF(BD97="","",VLOOKUP(BD97,シフト記号表!$C$5:$Y$46,23,0))</f>
        <v>
</v>
      </c>
      <c r="BE99" s="134" t="str">
        <f aca="false">
IF(BE97="","",VLOOKUP(BE97,シフト記号表!$C$5:$Y$46,23,0))</f>
        <v>
</v>
      </c>
      <c r="BF99" s="137" t="n">
        <f aca="false">
IF($BI$3="計画",SUM(AA99:BB99),IF($BI$3="実績",SUM(AA99:BE99),""))</f>
        <v>
0</v>
      </c>
      <c r="BG99" s="137"/>
      <c r="BH99" s="138" t="n">
        <f aca="false">
IF($BI$3="計画",BF99/4,IF($BI$3="実績",(BF99/($BI$7/7)),""))</f>
        <v>
0</v>
      </c>
      <c r="BI99" s="138"/>
      <c r="BJ99" s="158"/>
      <c r="BK99" s="158"/>
      <c r="BL99" s="158"/>
      <c r="BM99" s="158"/>
      <c r="BN99" s="158"/>
    </row>
    <row r="100" customFormat="false" ht="20.25" hidden="false" customHeight="true" outlineLevel="0" collapsed="false">
      <c r="A100" s="0"/>
      <c r="B100" s="139"/>
      <c r="C100" s="267"/>
      <c r="D100" s="267"/>
      <c r="E100" s="267"/>
      <c r="F100" s="267"/>
      <c r="G100" s="159"/>
      <c r="H100" s="159"/>
      <c r="I100" s="110"/>
      <c r="J100" s="111"/>
      <c r="K100" s="110"/>
      <c r="L100" s="111"/>
      <c r="M100" s="144"/>
      <c r="N100" s="144"/>
      <c r="O100" s="160"/>
      <c r="P100" s="160"/>
      <c r="Q100" s="160"/>
      <c r="R100" s="160"/>
      <c r="S100" s="146"/>
      <c r="T100" s="146"/>
      <c r="U100" s="146"/>
      <c r="V100" s="147" t="s">
        <v>
51</v>
      </c>
      <c r="W100" s="161"/>
      <c r="X100" s="161"/>
      <c r="Y100" s="162"/>
      <c r="Z100" s="168"/>
      <c r="AA100" s="151"/>
      <c r="AB100" s="268"/>
      <c r="AC100" s="268"/>
      <c r="AD100" s="268"/>
      <c r="AE100" s="268"/>
      <c r="AF100" s="268"/>
      <c r="AG100" s="154"/>
      <c r="AH100" s="151"/>
      <c r="AI100" s="268"/>
      <c r="AJ100" s="268"/>
      <c r="AK100" s="268"/>
      <c r="AL100" s="268"/>
      <c r="AM100" s="268"/>
      <c r="AN100" s="154"/>
      <c r="AO100" s="151"/>
      <c r="AP100" s="268"/>
      <c r="AQ100" s="268"/>
      <c r="AR100" s="268"/>
      <c r="AS100" s="268"/>
      <c r="AT100" s="268"/>
      <c r="AU100" s="154"/>
      <c r="AV100" s="151"/>
      <c r="AW100" s="268"/>
      <c r="AX100" s="268"/>
      <c r="AY100" s="268"/>
      <c r="AZ100" s="268"/>
      <c r="BA100" s="268"/>
      <c r="BB100" s="154"/>
      <c r="BC100" s="151"/>
      <c r="BD100" s="268"/>
      <c r="BE100" s="269"/>
      <c r="BF100" s="156"/>
      <c r="BG100" s="156"/>
      <c r="BH100" s="157"/>
      <c r="BI100" s="157"/>
      <c r="BJ100" s="158"/>
      <c r="BK100" s="158"/>
      <c r="BL100" s="158"/>
      <c r="BM100" s="158"/>
      <c r="BN100" s="158"/>
    </row>
    <row r="101" customFormat="false" ht="20.25" hidden="false" customHeight="true" outlineLevel="0" collapsed="false">
      <c r="A101" s="0"/>
      <c r="B101" s="108" t="n">
        <f aca="false">
B98+1</f>
        <v>
28</v>
      </c>
      <c r="C101" s="267"/>
      <c r="D101" s="267"/>
      <c r="E101" s="267"/>
      <c r="F101" s="267"/>
      <c r="G101" s="159"/>
      <c r="H101" s="159"/>
      <c r="I101" s="110"/>
      <c r="J101" s="111"/>
      <c r="K101" s="110"/>
      <c r="L101" s="111"/>
      <c r="M101" s="112"/>
      <c r="N101" s="112"/>
      <c r="O101" s="160"/>
      <c r="P101" s="160"/>
      <c r="Q101" s="160"/>
      <c r="R101" s="160"/>
      <c r="S101" s="146"/>
      <c r="T101" s="146"/>
      <c r="U101" s="146"/>
      <c r="V101" s="114" t="s">
        <v>
57</v>
      </c>
      <c r="W101" s="115"/>
      <c r="X101" s="115"/>
      <c r="Y101" s="116"/>
      <c r="Z101" s="117"/>
      <c r="AA101" s="118" t="str">
        <f aca="false">
IF(AA100="","",VLOOKUP(AA100,シフト記号表!$C$5:$W$46,21,0))</f>
        <v>
</v>
      </c>
      <c r="AB101" s="119" t="str">
        <f aca="false">
IF(AB100="","",VLOOKUP(AB100,シフト記号表!$C$5:$W$46,21,0))</f>
        <v>
</v>
      </c>
      <c r="AC101" s="119" t="str">
        <f aca="false">
IF(AC100="","",VLOOKUP(AC100,シフト記号表!$C$5:$W$46,21,0))</f>
        <v>
</v>
      </c>
      <c r="AD101" s="119" t="str">
        <f aca="false">
IF(AD100="","",VLOOKUP(AD100,シフト記号表!$C$5:$W$46,21,0))</f>
        <v>
</v>
      </c>
      <c r="AE101" s="119" t="str">
        <f aca="false">
IF(AE100="","",VLOOKUP(AE100,シフト記号表!$C$5:$W$46,21,0))</f>
        <v>
</v>
      </c>
      <c r="AF101" s="119" t="str">
        <f aca="false">
IF(AF100="","",VLOOKUP(AF100,シフト記号表!$C$5:$W$46,21,0))</f>
        <v>
</v>
      </c>
      <c r="AG101" s="120" t="str">
        <f aca="false">
IF(AG100="","",VLOOKUP(AG100,シフト記号表!$C$5:$W$46,21,0))</f>
        <v>
</v>
      </c>
      <c r="AH101" s="118" t="str">
        <f aca="false">
IF(AH100="","",VLOOKUP(AH100,シフト記号表!$C$5:$W$46,21,0))</f>
        <v>
</v>
      </c>
      <c r="AI101" s="119" t="str">
        <f aca="false">
IF(AI100="","",VLOOKUP(AI100,シフト記号表!$C$5:$W$46,21,0))</f>
        <v>
</v>
      </c>
      <c r="AJ101" s="119" t="str">
        <f aca="false">
IF(AJ100="","",VLOOKUP(AJ100,シフト記号表!$C$5:$W$46,21,0))</f>
        <v>
</v>
      </c>
      <c r="AK101" s="119" t="str">
        <f aca="false">
IF(AK100="","",VLOOKUP(AK100,シフト記号表!$C$5:$W$46,21,0))</f>
        <v>
</v>
      </c>
      <c r="AL101" s="119" t="str">
        <f aca="false">
IF(AL100="","",VLOOKUP(AL100,シフト記号表!$C$5:$W$46,21,0))</f>
        <v>
</v>
      </c>
      <c r="AM101" s="119" t="str">
        <f aca="false">
IF(AM100="","",VLOOKUP(AM100,シフト記号表!$C$5:$W$46,21,0))</f>
        <v>
</v>
      </c>
      <c r="AN101" s="120" t="str">
        <f aca="false">
IF(AN100="","",VLOOKUP(AN100,シフト記号表!$C$5:$W$46,21,0))</f>
        <v>
</v>
      </c>
      <c r="AO101" s="118" t="str">
        <f aca="false">
IF(AO100="","",VLOOKUP(AO100,シフト記号表!$C$5:$W$46,21,0))</f>
        <v>
</v>
      </c>
      <c r="AP101" s="119" t="str">
        <f aca="false">
IF(AP100="","",VLOOKUP(AP100,シフト記号表!$C$5:$W$46,21,0))</f>
        <v>
</v>
      </c>
      <c r="AQ101" s="119" t="str">
        <f aca="false">
IF(AQ100="","",VLOOKUP(AQ100,シフト記号表!$C$5:$W$46,21,0))</f>
        <v>
</v>
      </c>
      <c r="AR101" s="119" t="str">
        <f aca="false">
IF(AR100="","",VLOOKUP(AR100,シフト記号表!$C$5:$W$46,21,0))</f>
        <v>
</v>
      </c>
      <c r="AS101" s="119" t="str">
        <f aca="false">
IF(AS100="","",VLOOKUP(AS100,シフト記号表!$C$5:$W$46,21,0))</f>
        <v>
</v>
      </c>
      <c r="AT101" s="119" t="str">
        <f aca="false">
IF(AT100="","",VLOOKUP(AT100,シフト記号表!$C$5:$W$46,21,0))</f>
        <v>
</v>
      </c>
      <c r="AU101" s="120" t="str">
        <f aca="false">
IF(AU100="","",VLOOKUP(AU100,シフト記号表!$C$5:$W$46,21,0))</f>
        <v>
</v>
      </c>
      <c r="AV101" s="118" t="str">
        <f aca="false">
IF(AV100="","",VLOOKUP(AV100,シフト記号表!$C$5:$W$46,21,0))</f>
        <v>
</v>
      </c>
      <c r="AW101" s="119" t="str">
        <f aca="false">
IF(AW100="","",VLOOKUP(AW100,シフト記号表!$C$5:$W$46,21,0))</f>
        <v>
</v>
      </c>
      <c r="AX101" s="119" t="str">
        <f aca="false">
IF(AX100="","",VLOOKUP(AX100,シフト記号表!$C$5:$W$46,21,0))</f>
        <v>
</v>
      </c>
      <c r="AY101" s="119" t="str">
        <f aca="false">
IF(AY100="","",VLOOKUP(AY100,シフト記号表!$C$5:$W$46,21,0))</f>
        <v>
</v>
      </c>
      <c r="AZ101" s="119" t="str">
        <f aca="false">
IF(AZ100="","",VLOOKUP(AZ100,シフト記号表!$C$5:$W$46,21,0))</f>
        <v>
</v>
      </c>
      <c r="BA101" s="119" t="str">
        <f aca="false">
IF(BA100="","",VLOOKUP(BA100,シフト記号表!$C$5:$W$46,21,0))</f>
        <v>
</v>
      </c>
      <c r="BB101" s="120" t="str">
        <f aca="false">
IF(BB100="","",VLOOKUP(BB100,シフト記号表!$C$5:$W$46,21,0))</f>
        <v>
</v>
      </c>
      <c r="BC101" s="118" t="str">
        <f aca="false">
IF(BC100="","",VLOOKUP(BC100,シフト記号表!$C$5:$W$46,21,0))</f>
        <v>
</v>
      </c>
      <c r="BD101" s="119" t="str">
        <f aca="false">
IF(BD100="","",VLOOKUP(BD100,シフト記号表!$C$5:$W$46,21,0))</f>
        <v>
</v>
      </c>
      <c r="BE101" s="119" t="str">
        <f aca="false">
IF(BE100="","",VLOOKUP(BE100,シフト記号表!$C$5:$W$46,21,0))</f>
        <v>
</v>
      </c>
      <c r="BF101" s="122" t="n">
        <f aca="false">
IF($BI$3="計画",SUM(AA101:BB101),IF($BI$3="実績",SUM(AA101:BE101),""))</f>
        <v>
0</v>
      </c>
      <c r="BG101" s="122"/>
      <c r="BH101" s="123" t="n">
        <f aca="false">
IF($BI$3="計画",BF101/4,IF($BI$3="実績",(BF101/($BI$7/7)),""))</f>
        <v>
0</v>
      </c>
      <c r="BI101" s="123"/>
      <c r="BJ101" s="158"/>
      <c r="BK101" s="158"/>
      <c r="BL101" s="158"/>
      <c r="BM101" s="158"/>
      <c r="BN101" s="158"/>
    </row>
    <row r="102" customFormat="false" ht="20.25" hidden="false" customHeight="true" outlineLevel="0" collapsed="false">
      <c r="A102" s="0"/>
      <c r="B102" s="124"/>
      <c r="C102" s="267"/>
      <c r="D102" s="267"/>
      <c r="E102" s="267"/>
      <c r="F102" s="267"/>
      <c r="G102" s="125"/>
      <c r="H102" s="125"/>
      <c r="I102" s="126" t="n">
        <f aca="false">
G101</f>
        <v>
0</v>
      </c>
      <c r="J102" s="126"/>
      <c r="K102" s="126" t="n">
        <f aca="false">
M101</f>
        <v>
0</v>
      </c>
      <c r="L102" s="126"/>
      <c r="M102" s="127"/>
      <c r="N102" s="127"/>
      <c r="O102" s="128"/>
      <c r="P102" s="128"/>
      <c r="Q102" s="128"/>
      <c r="R102" s="128"/>
      <c r="S102" s="146"/>
      <c r="T102" s="146"/>
      <c r="U102" s="146"/>
      <c r="V102" s="129" t="s">
        <v>
58</v>
      </c>
      <c r="W102" s="172"/>
      <c r="X102" s="172"/>
      <c r="Y102" s="173"/>
      <c r="Z102" s="174"/>
      <c r="AA102" s="133" t="str">
        <f aca="false">
IF(AA100="","",VLOOKUP(AA100,シフト記号表!$C$5:$Y$46,23,0))</f>
        <v>
</v>
      </c>
      <c r="AB102" s="134" t="str">
        <f aca="false">
IF(AB100="","",VLOOKUP(AB100,シフト記号表!$C$5:$Y$46,23,0))</f>
        <v>
</v>
      </c>
      <c r="AC102" s="134" t="str">
        <f aca="false">
IF(AC100="","",VLOOKUP(AC100,シフト記号表!$C$5:$Y$46,23,0))</f>
        <v>
</v>
      </c>
      <c r="AD102" s="134" t="str">
        <f aca="false">
IF(AD100="","",VLOOKUP(AD100,シフト記号表!$C$5:$Y$46,23,0))</f>
        <v>
</v>
      </c>
      <c r="AE102" s="134" t="str">
        <f aca="false">
IF(AE100="","",VLOOKUP(AE100,シフト記号表!$C$5:$Y$46,23,0))</f>
        <v>
</v>
      </c>
      <c r="AF102" s="134" t="str">
        <f aca="false">
IF(AF100="","",VLOOKUP(AF100,シフト記号表!$C$5:$Y$46,23,0))</f>
        <v>
</v>
      </c>
      <c r="AG102" s="135" t="str">
        <f aca="false">
IF(AG100="","",VLOOKUP(AG100,シフト記号表!$C$5:$Y$46,23,0))</f>
        <v>
</v>
      </c>
      <c r="AH102" s="133" t="str">
        <f aca="false">
IF(AH100="","",VLOOKUP(AH100,シフト記号表!$C$5:$Y$46,23,0))</f>
        <v>
</v>
      </c>
      <c r="AI102" s="134" t="str">
        <f aca="false">
IF(AI100="","",VLOOKUP(AI100,シフト記号表!$C$5:$Y$46,23,0))</f>
        <v>
</v>
      </c>
      <c r="AJ102" s="134" t="str">
        <f aca="false">
IF(AJ100="","",VLOOKUP(AJ100,シフト記号表!$C$5:$Y$46,23,0))</f>
        <v>
</v>
      </c>
      <c r="AK102" s="134" t="str">
        <f aca="false">
IF(AK100="","",VLOOKUP(AK100,シフト記号表!$C$5:$Y$46,23,0))</f>
        <v>
</v>
      </c>
      <c r="AL102" s="134" t="str">
        <f aca="false">
IF(AL100="","",VLOOKUP(AL100,シフト記号表!$C$5:$Y$46,23,0))</f>
        <v>
</v>
      </c>
      <c r="AM102" s="134" t="str">
        <f aca="false">
IF(AM100="","",VLOOKUP(AM100,シフト記号表!$C$5:$Y$46,23,0))</f>
        <v>
</v>
      </c>
      <c r="AN102" s="135" t="str">
        <f aca="false">
IF(AN100="","",VLOOKUP(AN100,シフト記号表!$C$5:$Y$46,23,0))</f>
        <v>
</v>
      </c>
      <c r="AO102" s="133" t="str">
        <f aca="false">
IF(AO100="","",VLOOKUP(AO100,シフト記号表!$C$5:$Y$46,23,0))</f>
        <v>
</v>
      </c>
      <c r="AP102" s="134" t="str">
        <f aca="false">
IF(AP100="","",VLOOKUP(AP100,シフト記号表!$C$5:$Y$46,23,0))</f>
        <v>
</v>
      </c>
      <c r="AQ102" s="134" t="str">
        <f aca="false">
IF(AQ100="","",VLOOKUP(AQ100,シフト記号表!$C$5:$Y$46,23,0))</f>
        <v>
</v>
      </c>
      <c r="AR102" s="134" t="str">
        <f aca="false">
IF(AR100="","",VLOOKUP(AR100,シフト記号表!$C$5:$Y$46,23,0))</f>
        <v>
</v>
      </c>
      <c r="AS102" s="134" t="str">
        <f aca="false">
IF(AS100="","",VLOOKUP(AS100,シフト記号表!$C$5:$Y$46,23,0))</f>
        <v>
</v>
      </c>
      <c r="AT102" s="134" t="str">
        <f aca="false">
IF(AT100="","",VLOOKUP(AT100,シフト記号表!$C$5:$Y$46,23,0))</f>
        <v>
</v>
      </c>
      <c r="AU102" s="135" t="str">
        <f aca="false">
IF(AU100="","",VLOOKUP(AU100,シフト記号表!$C$5:$Y$46,23,0))</f>
        <v>
</v>
      </c>
      <c r="AV102" s="133" t="str">
        <f aca="false">
IF(AV100="","",VLOOKUP(AV100,シフト記号表!$C$5:$Y$46,23,0))</f>
        <v>
</v>
      </c>
      <c r="AW102" s="134" t="str">
        <f aca="false">
IF(AW100="","",VLOOKUP(AW100,シフト記号表!$C$5:$Y$46,23,0))</f>
        <v>
</v>
      </c>
      <c r="AX102" s="134" t="str">
        <f aca="false">
IF(AX100="","",VLOOKUP(AX100,シフト記号表!$C$5:$Y$46,23,0))</f>
        <v>
</v>
      </c>
      <c r="AY102" s="134" t="str">
        <f aca="false">
IF(AY100="","",VLOOKUP(AY100,シフト記号表!$C$5:$Y$46,23,0))</f>
        <v>
</v>
      </c>
      <c r="AZ102" s="134" t="str">
        <f aca="false">
IF(AZ100="","",VLOOKUP(AZ100,シフト記号表!$C$5:$Y$46,23,0))</f>
        <v>
</v>
      </c>
      <c r="BA102" s="134" t="str">
        <f aca="false">
IF(BA100="","",VLOOKUP(BA100,シフト記号表!$C$5:$Y$46,23,0))</f>
        <v>
</v>
      </c>
      <c r="BB102" s="135" t="str">
        <f aca="false">
IF(BB100="","",VLOOKUP(BB100,シフト記号表!$C$5:$Y$46,23,0))</f>
        <v>
</v>
      </c>
      <c r="BC102" s="133" t="str">
        <f aca="false">
IF(BC100="","",VLOOKUP(BC100,シフト記号表!$C$5:$Y$46,23,0))</f>
        <v>
</v>
      </c>
      <c r="BD102" s="134" t="str">
        <f aca="false">
IF(BD100="","",VLOOKUP(BD100,シフト記号表!$C$5:$Y$46,23,0))</f>
        <v>
</v>
      </c>
      <c r="BE102" s="134" t="str">
        <f aca="false">
IF(BE100="","",VLOOKUP(BE100,シフト記号表!$C$5:$Y$46,23,0))</f>
        <v>
</v>
      </c>
      <c r="BF102" s="137" t="n">
        <f aca="false">
IF($BI$3="計画",SUM(AA102:BB102),IF($BI$3="実績",SUM(AA102:BE102),""))</f>
        <v>
0</v>
      </c>
      <c r="BG102" s="137"/>
      <c r="BH102" s="138" t="n">
        <f aca="false">
IF($BI$3="計画",BF102/4,IF($BI$3="実績",(BF102/($BI$7/7)),""))</f>
        <v>
0</v>
      </c>
      <c r="BI102" s="138"/>
      <c r="BJ102" s="158"/>
      <c r="BK102" s="158"/>
      <c r="BL102" s="158"/>
      <c r="BM102" s="158"/>
      <c r="BN102" s="158"/>
    </row>
    <row r="103" customFormat="false" ht="20.25" hidden="false" customHeight="true" outlineLevel="0" collapsed="false">
      <c r="A103" s="0"/>
      <c r="B103" s="139"/>
      <c r="C103" s="267"/>
      <c r="D103" s="267"/>
      <c r="E103" s="267"/>
      <c r="F103" s="267"/>
      <c r="G103" s="159"/>
      <c r="H103" s="159"/>
      <c r="I103" s="110"/>
      <c r="J103" s="111"/>
      <c r="K103" s="110"/>
      <c r="L103" s="111"/>
      <c r="M103" s="144"/>
      <c r="N103" s="144"/>
      <c r="O103" s="160"/>
      <c r="P103" s="160"/>
      <c r="Q103" s="160"/>
      <c r="R103" s="160"/>
      <c r="S103" s="146"/>
      <c r="T103" s="146"/>
      <c r="U103" s="146"/>
      <c r="V103" s="147" t="s">
        <v>
51</v>
      </c>
      <c r="W103" s="161"/>
      <c r="X103" s="161"/>
      <c r="Y103" s="162"/>
      <c r="Z103" s="168"/>
      <c r="AA103" s="151"/>
      <c r="AB103" s="268"/>
      <c r="AC103" s="268"/>
      <c r="AD103" s="268"/>
      <c r="AE103" s="268"/>
      <c r="AF103" s="268"/>
      <c r="AG103" s="154"/>
      <c r="AH103" s="151"/>
      <c r="AI103" s="268"/>
      <c r="AJ103" s="268"/>
      <c r="AK103" s="268"/>
      <c r="AL103" s="268"/>
      <c r="AM103" s="268"/>
      <c r="AN103" s="154"/>
      <c r="AO103" s="151"/>
      <c r="AP103" s="268"/>
      <c r="AQ103" s="268"/>
      <c r="AR103" s="268"/>
      <c r="AS103" s="268"/>
      <c r="AT103" s="268"/>
      <c r="AU103" s="154"/>
      <c r="AV103" s="151"/>
      <c r="AW103" s="268"/>
      <c r="AX103" s="268"/>
      <c r="AY103" s="268"/>
      <c r="AZ103" s="268"/>
      <c r="BA103" s="268"/>
      <c r="BB103" s="154"/>
      <c r="BC103" s="151"/>
      <c r="BD103" s="268"/>
      <c r="BE103" s="269"/>
      <c r="BF103" s="156"/>
      <c r="BG103" s="156"/>
      <c r="BH103" s="157"/>
      <c r="BI103" s="157"/>
      <c r="BJ103" s="158"/>
      <c r="BK103" s="158"/>
      <c r="BL103" s="158"/>
      <c r="BM103" s="158"/>
      <c r="BN103" s="158"/>
    </row>
    <row r="104" customFormat="false" ht="20.25" hidden="false" customHeight="true" outlineLevel="0" collapsed="false">
      <c r="A104" s="0"/>
      <c r="B104" s="108" t="n">
        <f aca="false">
B101+1</f>
        <v>
29</v>
      </c>
      <c r="C104" s="267"/>
      <c r="D104" s="267"/>
      <c r="E104" s="267"/>
      <c r="F104" s="267"/>
      <c r="G104" s="159"/>
      <c r="H104" s="159"/>
      <c r="I104" s="110"/>
      <c r="J104" s="111"/>
      <c r="K104" s="110"/>
      <c r="L104" s="111"/>
      <c r="M104" s="112"/>
      <c r="N104" s="112"/>
      <c r="O104" s="160"/>
      <c r="P104" s="160"/>
      <c r="Q104" s="160"/>
      <c r="R104" s="160"/>
      <c r="S104" s="146"/>
      <c r="T104" s="146"/>
      <c r="U104" s="146"/>
      <c r="V104" s="114" t="s">
        <v>
57</v>
      </c>
      <c r="W104" s="115"/>
      <c r="X104" s="115"/>
      <c r="Y104" s="116"/>
      <c r="Z104" s="117"/>
      <c r="AA104" s="118" t="str">
        <f aca="false">
IF(AA103="","",VLOOKUP(AA103,シフト記号表!$C$5:$W$46,21,0))</f>
        <v>
</v>
      </c>
      <c r="AB104" s="119" t="str">
        <f aca="false">
IF(AB103="","",VLOOKUP(AB103,シフト記号表!$C$5:$W$46,21,0))</f>
        <v>
</v>
      </c>
      <c r="AC104" s="119" t="str">
        <f aca="false">
IF(AC103="","",VLOOKUP(AC103,シフト記号表!$C$5:$W$46,21,0))</f>
        <v>
</v>
      </c>
      <c r="AD104" s="119" t="str">
        <f aca="false">
IF(AD103="","",VLOOKUP(AD103,シフト記号表!$C$5:$W$46,21,0))</f>
        <v>
</v>
      </c>
      <c r="AE104" s="119" t="str">
        <f aca="false">
IF(AE103="","",VLOOKUP(AE103,シフト記号表!$C$5:$W$46,21,0))</f>
        <v>
</v>
      </c>
      <c r="AF104" s="119" t="str">
        <f aca="false">
IF(AF103="","",VLOOKUP(AF103,シフト記号表!$C$5:$W$46,21,0))</f>
        <v>
</v>
      </c>
      <c r="AG104" s="120" t="str">
        <f aca="false">
IF(AG103="","",VLOOKUP(AG103,シフト記号表!$C$5:$W$46,21,0))</f>
        <v>
</v>
      </c>
      <c r="AH104" s="118" t="str">
        <f aca="false">
IF(AH103="","",VLOOKUP(AH103,シフト記号表!$C$5:$W$46,21,0))</f>
        <v>
</v>
      </c>
      <c r="AI104" s="119" t="str">
        <f aca="false">
IF(AI103="","",VLOOKUP(AI103,シフト記号表!$C$5:$W$46,21,0))</f>
        <v>
</v>
      </c>
      <c r="AJ104" s="119" t="str">
        <f aca="false">
IF(AJ103="","",VLOOKUP(AJ103,シフト記号表!$C$5:$W$46,21,0))</f>
        <v>
</v>
      </c>
      <c r="AK104" s="119" t="str">
        <f aca="false">
IF(AK103="","",VLOOKUP(AK103,シフト記号表!$C$5:$W$46,21,0))</f>
        <v>
</v>
      </c>
      <c r="AL104" s="119" t="str">
        <f aca="false">
IF(AL103="","",VLOOKUP(AL103,シフト記号表!$C$5:$W$46,21,0))</f>
        <v>
</v>
      </c>
      <c r="AM104" s="119" t="str">
        <f aca="false">
IF(AM103="","",VLOOKUP(AM103,シフト記号表!$C$5:$W$46,21,0))</f>
        <v>
</v>
      </c>
      <c r="AN104" s="120" t="str">
        <f aca="false">
IF(AN103="","",VLOOKUP(AN103,シフト記号表!$C$5:$W$46,21,0))</f>
        <v>
</v>
      </c>
      <c r="AO104" s="118" t="str">
        <f aca="false">
IF(AO103="","",VLOOKUP(AO103,シフト記号表!$C$5:$W$46,21,0))</f>
        <v>
</v>
      </c>
      <c r="AP104" s="119" t="str">
        <f aca="false">
IF(AP103="","",VLOOKUP(AP103,シフト記号表!$C$5:$W$46,21,0))</f>
        <v>
</v>
      </c>
      <c r="AQ104" s="119" t="str">
        <f aca="false">
IF(AQ103="","",VLOOKUP(AQ103,シフト記号表!$C$5:$W$46,21,0))</f>
        <v>
</v>
      </c>
      <c r="AR104" s="119" t="str">
        <f aca="false">
IF(AR103="","",VLOOKUP(AR103,シフト記号表!$C$5:$W$46,21,0))</f>
        <v>
</v>
      </c>
      <c r="AS104" s="119" t="str">
        <f aca="false">
IF(AS103="","",VLOOKUP(AS103,シフト記号表!$C$5:$W$46,21,0))</f>
        <v>
</v>
      </c>
      <c r="AT104" s="119" t="str">
        <f aca="false">
IF(AT103="","",VLOOKUP(AT103,シフト記号表!$C$5:$W$46,21,0))</f>
        <v>
</v>
      </c>
      <c r="AU104" s="120" t="str">
        <f aca="false">
IF(AU103="","",VLOOKUP(AU103,シフト記号表!$C$5:$W$46,21,0))</f>
        <v>
</v>
      </c>
      <c r="AV104" s="118" t="str">
        <f aca="false">
IF(AV103="","",VLOOKUP(AV103,シフト記号表!$C$5:$W$46,21,0))</f>
        <v>
</v>
      </c>
      <c r="AW104" s="119" t="str">
        <f aca="false">
IF(AW103="","",VLOOKUP(AW103,シフト記号表!$C$5:$W$46,21,0))</f>
        <v>
</v>
      </c>
      <c r="AX104" s="119" t="str">
        <f aca="false">
IF(AX103="","",VLOOKUP(AX103,シフト記号表!$C$5:$W$46,21,0))</f>
        <v>
</v>
      </c>
      <c r="AY104" s="119" t="str">
        <f aca="false">
IF(AY103="","",VLOOKUP(AY103,シフト記号表!$C$5:$W$46,21,0))</f>
        <v>
</v>
      </c>
      <c r="AZ104" s="119" t="str">
        <f aca="false">
IF(AZ103="","",VLOOKUP(AZ103,シフト記号表!$C$5:$W$46,21,0))</f>
        <v>
</v>
      </c>
      <c r="BA104" s="119" t="str">
        <f aca="false">
IF(BA103="","",VLOOKUP(BA103,シフト記号表!$C$5:$W$46,21,0))</f>
        <v>
</v>
      </c>
      <c r="BB104" s="120" t="str">
        <f aca="false">
IF(BB103="","",VLOOKUP(BB103,シフト記号表!$C$5:$W$46,21,0))</f>
        <v>
</v>
      </c>
      <c r="BC104" s="118" t="str">
        <f aca="false">
IF(BC103="","",VLOOKUP(BC103,シフト記号表!$C$5:$W$46,21,0))</f>
        <v>
</v>
      </c>
      <c r="BD104" s="119" t="str">
        <f aca="false">
IF(BD103="","",VLOOKUP(BD103,シフト記号表!$C$5:$W$46,21,0))</f>
        <v>
</v>
      </c>
      <c r="BE104" s="119" t="str">
        <f aca="false">
IF(BE103="","",VLOOKUP(BE103,シフト記号表!$C$5:$W$46,21,0))</f>
        <v>
</v>
      </c>
      <c r="BF104" s="122" t="n">
        <f aca="false">
IF($BI$3="計画",SUM(AA104:BB104),IF($BI$3="実績",SUM(AA104:BE104),""))</f>
        <v>
0</v>
      </c>
      <c r="BG104" s="122"/>
      <c r="BH104" s="123" t="n">
        <f aca="false">
IF($BI$3="計画",BF104/4,IF($BI$3="実績",(BF104/($BI$7/7)),""))</f>
        <v>
0</v>
      </c>
      <c r="BI104" s="123"/>
      <c r="BJ104" s="158"/>
      <c r="BK104" s="158"/>
      <c r="BL104" s="158"/>
      <c r="BM104" s="158"/>
      <c r="BN104" s="158"/>
    </row>
    <row r="105" customFormat="false" ht="20.25" hidden="false" customHeight="true" outlineLevel="0" collapsed="false">
      <c r="A105" s="0"/>
      <c r="B105" s="124"/>
      <c r="C105" s="267"/>
      <c r="D105" s="267"/>
      <c r="E105" s="267"/>
      <c r="F105" s="267"/>
      <c r="G105" s="125"/>
      <c r="H105" s="125"/>
      <c r="I105" s="126" t="n">
        <f aca="false">
G104</f>
        <v>
0</v>
      </c>
      <c r="J105" s="126"/>
      <c r="K105" s="126" t="n">
        <f aca="false">
M104</f>
        <v>
0</v>
      </c>
      <c r="L105" s="126"/>
      <c r="M105" s="127"/>
      <c r="N105" s="127"/>
      <c r="O105" s="128"/>
      <c r="P105" s="128"/>
      <c r="Q105" s="128"/>
      <c r="R105" s="128"/>
      <c r="S105" s="146"/>
      <c r="T105" s="146"/>
      <c r="U105" s="146"/>
      <c r="V105" s="129" t="s">
        <v>
58</v>
      </c>
      <c r="W105" s="172"/>
      <c r="X105" s="172"/>
      <c r="Y105" s="173"/>
      <c r="Z105" s="174"/>
      <c r="AA105" s="133" t="str">
        <f aca="false">
IF(AA103="","",VLOOKUP(AA103,シフト記号表!$C$5:$Y$46,23,0))</f>
        <v>
</v>
      </c>
      <c r="AB105" s="134" t="str">
        <f aca="false">
IF(AB103="","",VLOOKUP(AB103,シフト記号表!$C$5:$Y$46,23,0))</f>
        <v>
</v>
      </c>
      <c r="AC105" s="134" t="str">
        <f aca="false">
IF(AC103="","",VLOOKUP(AC103,シフト記号表!$C$5:$Y$46,23,0))</f>
        <v>
</v>
      </c>
      <c r="AD105" s="134" t="str">
        <f aca="false">
IF(AD103="","",VLOOKUP(AD103,シフト記号表!$C$5:$Y$46,23,0))</f>
        <v>
</v>
      </c>
      <c r="AE105" s="134" t="str">
        <f aca="false">
IF(AE103="","",VLOOKUP(AE103,シフト記号表!$C$5:$Y$46,23,0))</f>
        <v>
</v>
      </c>
      <c r="AF105" s="134" t="str">
        <f aca="false">
IF(AF103="","",VLOOKUP(AF103,シフト記号表!$C$5:$Y$46,23,0))</f>
        <v>
</v>
      </c>
      <c r="AG105" s="135" t="str">
        <f aca="false">
IF(AG103="","",VLOOKUP(AG103,シフト記号表!$C$5:$Y$46,23,0))</f>
        <v>
</v>
      </c>
      <c r="AH105" s="133" t="str">
        <f aca="false">
IF(AH103="","",VLOOKUP(AH103,シフト記号表!$C$5:$Y$46,23,0))</f>
        <v>
</v>
      </c>
      <c r="AI105" s="134" t="str">
        <f aca="false">
IF(AI103="","",VLOOKUP(AI103,シフト記号表!$C$5:$Y$46,23,0))</f>
        <v>
</v>
      </c>
      <c r="AJ105" s="134" t="str">
        <f aca="false">
IF(AJ103="","",VLOOKUP(AJ103,シフト記号表!$C$5:$Y$46,23,0))</f>
        <v>
</v>
      </c>
      <c r="AK105" s="134" t="str">
        <f aca="false">
IF(AK103="","",VLOOKUP(AK103,シフト記号表!$C$5:$Y$46,23,0))</f>
        <v>
</v>
      </c>
      <c r="AL105" s="134" t="str">
        <f aca="false">
IF(AL103="","",VLOOKUP(AL103,シフト記号表!$C$5:$Y$46,23,0))</f>
        <v>
</v>
      </c>
      <c r="AM105" s="134" t="str">
        <f aca="false">
IF(AM103="","",VLOOKUP(AM103,シフト記号表!$C$5:$Y$46,23,0))</f>
        <v>
</v>
      </c>
      <c r="AN105" s="135" t="str">
        <f aca="false">
IF(AN103="","",VLOOKUP(AN103,シフト記号表!$C$5:$Y$46,23,0))</f>
        <v>
</v>
      </c>
      <c r="AO105" s="133" t="str">
        <f aca="false">
IF(AO103="","",VLOOKUP(AO103,シフト記号表!$C$5:$Y$46,23,0))</f>
        <v>
</v>
      </c>
      <c r="AP105" s="134" t="str">
        <f aca="false">
IF(AP103="","",VLOOKUP(AP103,シフト記号表!$C$5:$Y$46,23,0))</f>
        <v>
</v>
      </c>
      <c r="AQ105" s="134" t="str">
        <f aca="false">
IF(AQ103="","",VLOOKUP(AQ103,シフト記号表!$C$5:$Y$46,23,0))</f>
        <v>
</v>
      </c>
      <c r="AR105" s="134" t="str">
        <f aca="false">
IF(AR103="","",VLOOKUP(AR103,シフト記号表!$C$5:$Y$46,23,0))</f>
        <v>
</v>
      </c>
      <c r="AS105" s="134" t="str">
        <f aca="false">
IF(AS103="","",VLOOKUP(AS103,シフト記号表!$C$5:$Y$46,23,0))</f>
        <v>
</v>
      </c>
      <c r="AT105" s="134" t="str">
        <f aca="false">
IF(AT103="","",VLOOKUP(AT103,シフト記号表!$C$5:$Y$46,23,0))</f>
        <v>
</v>
      </c>
      <c r="AU105" s="135" t="str">
        <f aca="false">
IF(AU103="","",VLOOKUP(AU103,シフト記号表!$C$5:$Y$46,23,0))</f>
        <v>
</v>
      </c>
      <c r="AV105" s="133" t="str">
        <f aca="false">
IF(AV103="","",VLOOKUP(AV103,シフト記号表!$C$5:$Y$46,23,0))</f>
        <v>
</v>
      </c>
      <c r="AW105" s="134" t="str">
        <f aca="false">
IF(AW103="","",VLOOKUP(AW103,シフト記号表!$C$5:$Y$46,23,0))</f>
        <v>
</v>
      </c>
      <c r="AX105" s="134" t="str">
        <f aca="false">
IF(AX103="","",VLOOKUP(AX103,シフト記号表!$C$5:$Y$46,23,0))</f>
        <v>
</v>
      </c>
      <c r="AY105" s="134" t="str">
        <f aca="false">
IF(AY103="","",VLOOKUP(AY103,シフト記号表!$C$5:$Y$46,23,0))</f>
        <v>
</v>
      </c>
      <c r="AZ105" s="134" t="str">
        <f aca="false">
IF(AZ103="","",VLOOKUP(AZ103,シフト記号表!$C$5:$Y$46,23,0))</f>
        <v>
</v>
      </c>
      <c r="BA105" s="134" t="str">
        <f aca="false">
IF(BA103="","",VLOOKUP(BA103,シフト記号表!$C$5:$Y$46,23,0))</f>
        <v>
</v>
      </c>
      <c r="BB105" s="135" t="str">
        <f aca="false">
IF(BB103="","",VLOOKUP(BB103,シフト記号表!$C$5:$Y$46,23,0))</f>
        <v>
</v>
      </c>
      <c r="BC105" s="133" t="str">
        <f aca="false">
IF(BC103="","",VLOOKUP(BC103,シフト記号表!$C$5:$Y$46,23,0))</f>
        <v>
</v>
      </c>
      <c r="BD105" s="134" t="str">
        <f aca="false">
IF(BD103="","",VLOOKUP(BD103,シフト記号表!$C$5:$Y$46,23,0))</f>
        <v>
</v>
      </c>
      <c r="BE105" s="134" t="str">
        <f aca="false">
IF(BE103="","",VLOOKUP(BE103,シフト記号表!$C$5:$Y$46,23,0))</f>
        <v>
</v>
      </c>
      <c r="BF105" s="137" t="n">
        <f aca="false">
IF($BI$3="計画",SUM(AA105:BB105),IF($BI$3="実績",SUM(AA105:BE105),""))</f>
        <v>
0</v>
      </c>
      <c r="BG105" s="137"/>
      <c r="BH105" s="138" t="n">
        <f aca="false">
IF($BI$3="計画",BF105/4,IF($BI$3="実績",(BF105/($BI$7/7)),""))</f>
        <v>
0</v>
      </c>
      <c r="BI105" s="138"/>
      <c r="BJ105" s="158"/>
      <c r="BK105" s="158"/>
      <c r="BL105" s="158"/>
      <c r="BM105" s="158"/>
      <c r="BN105" s="158"/>
    </row>
    <row r="106" customFormat="false" ht="20.25" hidden="false" customHeight="true" outlineLevel="0" collapsed="false">
      <c r="A106" s="0"/>
      <c r="B106" s="139"/>
      <c r="C106" s="267"/>
      <c r="D106" s="267"/>
      <c r="E106" s="267"/>
      <c r="F106" s="267"/>
      <c r="G106" s="159"/>
      <c r="H106" s="159"/>
      <c r="I106" s="110"/>
      <c r="J106" s="111"/>
      <c r="K106" s="110"/>
      <c r="L106" s="111"/>
      <c r="M106" s="144"/>
      <c r="N106" s="144"/>
      <c r="O106" s="160"/>
      <c r="P106" s="160"/>
      <c r="Q106" s="160"/>
      <c r="R106" s="160"/>
      <c r="S106" s="146"/>
      <c r="T106" s="146"/>
      <c r="U106" s="146"/>
      <c r="V106" s="147" t="s">
        <v>
51</v>
      </c>
      <c r="W106" s="161"/>
      <c r="X106" s="161"/>
      <c r="Y106" s="162"/>
      <c r="Z106" s="168"/>
      <c r="AA106" s="151"/>
      <c r="AB106" s="268"/>
      <c r="AC106" s="268"/>
      <c r="AD106" s="268"/>
      <c r="AE106" s="268"/>
      <c r="AF106" s="268"/>
      <c r="AG106" s="154"/>
      <c r="AH106" s="151"/>
      <c r="AI106" s="268"/>
      <c r="AJ106" s="268"/>
      <c r="AK106" s="268"/>
      <c r="AL106" s="268"/>
      <c r="AM106" s="268"/>
      <c r="AN106" s="154"/>
      <c r="AO106" s="151"/>
      <c r="AP106" s="268"/>
      <c r="AQ106" s="268"/>
      <c r="AR106" s="268"/>
      <c r="AS106" s="268"/>
      <c r="AT106" s="268"/>
      <c r="AU106" s="154"/>
      <c r="AV106" s="151"/>
      <c r="AW106" s="268"/>
      <c r="AX106" s="268"/>
      <c r="AY106" s="268"/>
      <c r="AZ106" s="268"/>
      <c r="BA106" s="268"/>
      <c r="BB106" s="154"/>
      <c r="BC106" s="151"/>
      <c r="BD106" s="268"/>
      <c r="BE106" s="269"/>
      <c r="BF106" s="156"/>
      <c r="BG106" s="156"/>
      <c r="BH106" s="157"/>
      <c r="BI106" s="157"/>
      <c r="BJ106" s="158"/>
      <c r="BK106" s="158"/>
      <c r="BL106" s="158"/>
      <c r="BM106" s="158"/>
      <c r="BN106" s="158"/>
    </row>
    <row r="107" customFormat="false" ht="20.25" hidden="false" customHeight="true" outlineLevel="0" collapsed="false">
      <c r="A107" s="0"/>
      <c r="B107" s="108" t="n">
        <f aca="false">
B104+1</f>
        <v>
30</v>
      </c>
      <c r="C107" s="267"/>
      <c r="D107" s="267"/>
      <c r="E107" s="267"/>
      <c r="F107" s="267"/>
      <c r="G107" s="159"/>
      <c r="H107" s="159"/>
      <c r="I107" s="110"/>
      <c r="J107" s="111"/>
      <c r="K107" s="110"/>
      <c r="L107" s="111"/>
      <c r="M107" s="112"/>
      <c r="N107" s="112"/>
      <c r="O107" s="160"/>
      <c r="P107" s="160"/>
      <c r="Q107" s="160"/>
      <c r="R107" s="160"/>
      <c r="S107" s="146"/>
      <c r="T107" s="146"/>
      <c r="U107" s="146"/>
      <c r="V107" s="114" t="s">
        <v>
57</v>
      </c>
      <c r="W107" s="115"/>
      <c r="X107" s="115"/>
      <c r="Y107" s="116"/>
      <c r="Z107" s="117"/>
      <c r="AA107" s="118" t="str">
        <f aca="false">
IF(AA106="","",VLOOKUP(AA106,シフト記号表!$C$5:$W$46,21,0))</f>
        <v>
</v>
      </c>
      <c r="AB107" s="119" t="str">
        <f aca="false">
IF(AB106="","",VLOOKUP(AB106,シフト記号表!$C$5:$W$46,21,0))</f>
        <v>
</v>
      </c>
      <c r="AC107" s="119" t="str">
        <f aca="false">
IF(AC106="","",VLOOKUP(AC106,シフト記号表!$C$5:$W$46,21,0))</f>
        <v>
</v>
      </c>
      <c r="AD107" s="119" t="str">
        <f aca="false">
IF(AD106="","",VLOOKUP(AD106,シフト記号表!$C$5:$W$46,21,0))</f>
        <v>
</v>
      </c>
      <c r="AE107" s="119" t="str">
        <f aca="false">
IF(AE106="","",VLOOKUP(AE106,シフト記号表!$C$5:$W$46,21,0))</f>
        <v>
</v>
      </c>
      <c r="AF107" s="119" t="str">
        <f aca="false">
IF(AF106="","",VLOOKUP(AF106,シフト記号表!$C$5:$W$46,21,0))</f>
        <v>
</v>
      </c>
      <c r="AG107" s="120" t="str">
        <f aca="false">
IF(AG106="","",VLOOKUP(AG106,シフト記号表!$C$5:$W$46,21,0))</f>
        <v>
</v>
      </c>
      <c r="AH107" s="118" t="str">
        <f aca="false">
IF(AH106="","",VLOOKUP(AH106,シフト記号表!$C$5:$W$46,21,0))</f>
        <v>
</v>
      </c>
      <c r="AI107" s="119" t="str">
        <f aca="false">
IF(AI106="","",VLOOKUP(AI106,シフト記号表!$C$5:$W$46,21,0))</f>
        <v>
</v>
      </c>
      <c r="AJ107" s="119" t="str">
        <f aca="false">
IF(AJ106="","",VLOOKUP(AJ106,シフト記号表!$C$5:$W$46,21,0))</f>
        <v>
</v>
      </c>
      <c r="AK107" s="119" t="str">
        <f aca="false">
IF(AK106="","",VLOOKUP(AK106,シフト記号表!$C$5:$W$46,21,0))</f>
        <v>
</v>
      </c>
      <c r="AL107" s="119" t="str">
        <f aca="false">
IF(AL106="","",VLOOKUP(AL106,シフト記号表!$C$5:$W$46,21,0))</f>
        <v>
</v>
      </c>
      <c r="AM107" s="119" t="str">
        <f aca="false">
IF(AM106="","",VLOOKUP(AM106,シフト記号表!$C$5:$W$46,21,0))</f>
        <v>
</v>
      </c>
      <c r="AN107" s="120" t="str">
        <f aca="false">
IF(AN106="","",VLOOKUP(AN106,シフト記号表!$C$5:$W$46,21,0))</f>
        <v>
</v>
      </c>
      <c r="AO107" s="118" t="str">
        <f aca="false">
IF(AO106="","",VLOOKUP(AO106,シフト記号表!$C$5:$W$46,21,0))</f>
        <v>
</v>
      </c>
      <c r="AP107" s="119" t="str">
        <f aca="false">
IF(AP106="","",VLOOKUP(AP106,シフト記号表!$C$5:$W$46,21,0))</f>
        <v>
</v>
      </c>
      <c r="AQ107" s="119" t="str">
        <f aca="false">
IF(AQ106="","",VLOOKUP(AQ106,シフト記号表!$C$5:$W$46,21,0))</f>
        <v>
</v>
      </c>
      <c r="AR107" s="119" t="str">
        <f aca="false">
IF(AR106="","",VLOOKUP(AR106,シフト記号表!$C$5:$W$46,21,0))</f>
        <v>
</v>
      </c>
      <c r="AS107" s="119" t="str">
        <f aca="false">
IF(AS106="","",VLOOKUP(AS106,シフト記号表!$C$5:$W$46,21,0))</f>
        <v>
</v>
      </c>
      <c r="AT107" s="119" t="str">
        <f aca="false">
IF(AT106="","",VLOOKUP(AT106,シフト記号表!$C$5:$W$46,21,0))</f>
        <v>
</v>
      </c>
      <c r="AU107" s="120" t="str">
        <f aca="false">
IF(AU106="","",VLOOKUP(AU106,シフト記号表!$C$5:$W$46,21,0))</f>
        <v>
</v>
      </c>
      <c r="AV107" s="118" t="str">
        <f aca="false">
IF(AV106="","",VLOOKUP(AV106,シフト記号表!$C$5:$W$46,21,0))</f>
        <v>
</v>
      </c>
      <c r="AW107" s="119" t="str">
        <f aca="false">
IF(AW106="","",VLOOKUP(AW106,シフト記号表!$C$5:$W$46,21,0))</f>
        <v>
</v>
      </c>
      <c r="AX107" s="119" t="str">
        <f aca="false">
IF(AX106="","",VLOOKUP(AX106,シフト記号表!$C$5:$W$46,21,0))</f>
        <v>
</v>
      </c>
      <c r="AY107" s="119" t="str">
        <f aca="false">
IF(AY106="","",VLOOKUP(AY106,シフト記号表!$C$5:$W$46,21,0))</f>
        <v>
</v>
      </c>
      <c r="AZ107" s="119" t="str">
        <f aca="false">
IF(AZ106="","",VLOOKUP(AZ106,シフト記号表!$C$5:$W$46,21,0))</f>
        <v>
</v>
      </c>
      <c r="BA107" s="119" t="str">
        <f aca="false">
IF(BA106="","",VLOOKUP(BA106,シフト記号表!$C$5:$W$46,21,0))</f>
        <v>
</v>
      </c>
      <c r="BB107" s="120" t="str">
        <f aca="false">
IF(BB106="","",VLOOKUP(BB106,シフト記号表!$C$5:$W$46,21,0))</f>
        <v>
</v>
      </c>
      <c r="BC107" s="118" t="str">
        <f aca="false">
IF(BC106="","",VLOOKUP(BC106,シフト記号表!$C$5:$W$46,21,0))</f>
        <v>
</v>
      </c>
      <c r="BD107" s="119" t="str">
        <f aca="false">
IF(BD106="","",VLOOKUP(BD106,シフト記号表!$C$5:$W$46,21,0))</f>
        <v>
</v>
      </c>
      <c r="BE107" s="119" t="str">
        <f aca="false">
IF(BE106="","",VLOOKUP(BE106,シフト記号表!$C$5:$W$46,21,0))</f>
        <v>
</v>
      </c>
      <c r="BF107" s="122" t="n">
        <f aca="false">
IF($BI$3="計画",SUM(AA107:BB107),IF($BI$3="実績",SUM(AA107:BE107),""))</f>
        <v>
0</v>
      </c>
      <c r="BG107" s="122"/>
      <c r="BH107" s="123" t="n">
        <f aca="false">
IF($BI$3="計画",BF107/4,IF($BI$3="実績",(BF107/($BI$7/7)),""))</f>
        <v>
0</v>
      </c>
      <c r="BI107" s="123"/>
      <c r="BJ107" s="158"/>
      <c r="BK107" s="158"/>
      <c r="BL107" s="158"/>
      <c r="BM107" s="158"/>
      <c r="BN107" s="158"/>
    </row>
    <row r="108" customFormat="false" ht="20.25" hidden="false" customHeight="true" outlineLevel="0" collapsed="false">
      <c r="A108" s="0"/>
      <c r="B108" s="124"/>
      <c r="C108" s="267"/>
      <c r="D108" s="267"/>
      <c r="E108" s="267"/>
      <c r="F108" s="267"/>
      <c r="G108" s="125"/>
      <c r="H108" s="125"/>
      <c r="I108" s="126" t="n">
        <f aca="false">
G107</f>
        <v>
0</v>
      </c>
      <c r="J108" s="126"/>
      <c r="K108" s="126" t="n">
        <f aca="false">
M107</f>
        <v>
0</v>
      </c>
      <c r="L108" s="126"/>
      <c r="M108" s="127"/>
      <c r="N108" s="127"/>
      <c r="O108" s="128"/>
      <c r="P108" s="128"/>
      <c r="Q108" s="128"/>
      <c r="R108" s="128"/>
      <c r="S108" s="146"/>
      <c r="T108" s="146"/>
      <c r="U108" s="146"/>
      <c r="V108" s="129" t="s">
        <v>
58</v>
      </c>
      <c r="W108" s="172"/>
      <c r="X108" s="172"/>
      <c r="Y108" s="173"/>
      <c r="Z108" s="174"/>
      <c r="AA108" s="133" t="str">
        <f aca="false">
IF(AA106="","",VLOOKUP(AA106,シフト記号表!$C$5:$Y$46,23,0))</f>
        <v>
</v>
      </c>
      <c r="AB108" s="134" t="str">
        <f aca="false">
IF(AB106="","",VLOOKUP(AB106,シフト記号表!$C$5:$Y$46,23,0))</f>
        <v>
</v>
      </c>
      <c r="AC108" s="134" t="str">
        <f aca="false">
IF(AC106="","",VLOOKUP(AC106,シフト記号表!$C$5:$Y$46,23,0))</f>
        <v>
</v>
      </c>
      <c r="AD108" s="134" t="str">
        <f aca="false">
IF(AD106="","",VLOOKUP(AD106,シフト記号表!$C$5:$Y$46,23,0))</f>
        <v>
</v>
      </c>
      <c r="AE108" s="134" t="str">
        <f aca="false">
IF(AE106="","",VLOOKUP(AE106,シフト記号表!$C$5:$Y$46,23,0))</f>
        <v>
</v>
      </c>
      <c r="AF108" s="134" t="str">
        <f aca="false">
IF(AF106="","",VLOOKUP(AF106,シフト記号表!$C$5:$Y$46,23,0))</f>
        <v>
</v>
      </c>
      <c r="AG108" s="135" t="str">
        <f aca="false">
IF(AG106="","",VLOOKUP(AG106,シフト記号表!$C$5:$Y$46,23,0))</f>
        <v>
</v>
      </c>
      <c r="AH108" s="133" t="str">
        <f aca="false">
IF(AH106="","",VLOOKUP(AH106,シフト記号表!$C$5:$Y$46,23,0))</f>
        <v>
</v>
      </c>
      <c r="AI108" s="134" t="str">
        <f aca="false">
IF(AI106="","",VLOOKUP(AI106,シフト記号表!$C$5:$Y$46,23,0))</f>
        <v>
</v>
      </c>
      <c r="AJ108" s="134" t="str">
        <f aca="false">
IF(AJ106="","",VLOOKUP(AJ106,シフト記号表!$C$5:$Y$46,23,0))</f>
        <v>
</v>
      </c>
      <c r="AK108" s="134" t="str">
        <f aca="false">
IF(AK106="","",VLOOKUP(AK106,シフト記号表!$C$5:$Y$46,23,0))</f>
        <v>
</v>
      </c>
      <c r="AL108" s="134" t="str">
        <f aca="false">
IF(AL106="","",VLOOKUP(AL106,シフト記号表!$C$5:$Y$46,23,0))</f>
        <v>
</v>
      </c>
      <c r="AM108" s="134" t="str">
        <f aca="false">
IF(AM106="","",VLOOKUP(AM106,シフト記号表!$C$5:$Y$46,23,0))</f>
        <v>
</v>
      </c>
      <c r="AN108" s="135" t="str">
        <f aca="false">
IF(AN106="","",VLOOKUP(AN106,シフト記号表!$C$5:$Y$46,23,0))</f>
        <v>
</v>
      </c>
      <c r="AO108" s="133" t="str">
        <f aca="false">
IF(AO106="","",VLOOKUP(AO106,シフト記号表!$C$5:$Y$46,23,0))</f>
        <v>
</v>
      </c>
      <c r="AP108" s="134" t="str">
        <f aca="false">
IF(AP106="","",VLOOKUP(AP106,シフト記号表!$C$5:$Y$46,23,0))</f>
        <v>
</v>
      </c>
      <c r="AQ108" s="134" t="str">
        <f aca="false">
IF(AQ106="","",VLOOKUP(AQ106,シフト記号表!$C$5:$Y$46,23,0))</f>
        <v>
</v>
      </c>
      <c r="AR108" s="134" t="str">
        <f aca="false">
IF(AR106="","",VLOOKUP(AR106,シフト記号表!$C$5:$Y$46,23,0))</f>
        <v>
</v>
      </c>
      <c r="AS108" s="134" t="str">
        <f aca="false">
IF(AS106="","",VLOOKUP(AS106,シフト記号表!$C$5:$Y$46,23,0))</f>
        <v>
</v>
      </c>
      <c r="AT108" s="134" t="str">
        <f aca="false">
IF(AT106="","",VLOOKUP(AT106,シフト記号表!$C$5:$Y$46,23,0))</f>
        <v>
</v>
      </c>
      <c r="AU108" s="135" t="str">
        <f aca="false">
IF(AU106="","",VLOOKUP(AU106,シフト記号表!$C$5:$Y$46,23,0))</f>
        <v>
</v>
      </c>
      <c r="AV108" s="133" t="str">
        <f aca="false">
IF(AV106="","",VLOOKUP(AV106,シフト記号表!$C$5:$Y$46,23,0))</f>
        <v>
</v>
      </c>
      <c r="AW108" s="134" t="str">
        <f aca="false">
IF(AW106="","",VLOOKUP(AW106,シフト記号表!$C$5:$Y$46,23,0))</f>
        <v>
</v>
      </c>
      <c r="AX108" s="134" t="str">
        <f aca="false">
IF(AX106="","",VLOOKUP(AX106,シフト記号表!$C$5:$Y$46,23,0))</f>
        <v>
</v>
      </c>
      <c r="AY108" s="134" t="str">
        <f aca="false">
IF(AY106="","",VLOOKUP(AY106,シフト記号表!$C$5:$Y$46,23,0))</f>
        <v>
</v>
      </c>
      <c r="AZ108" s="134" t="str">
        <f aca="false">
IF(AZ106="","",VLOOKUP(AZ106,シフト記号表!$C$5:$Y$46,23,0))</f>
        <v>
</v>
      </c>
      <c r="BA108" s="134" t="str">
        <f aca="false">
IF(BA106="","",VLOOKUP(BA106,シフト記号表!$C$5:$Y$46,23,0))</f>
        <v>
</v>
      </c>
      <c r="BB108" s="135" t="str">
        <f aca="false">
IF(BB106="","",VLOOKUP(BB106,シフト記号表!$C$5:$Y$46,23,0))</f>
        <v>
</v>
      </c>
      <c r="BC108" s="133" t="str">
        <f aca="false">
IF(BC106="","",VLOOKUP(BC106,シフト記号表!$C$5:$Y$46,23,0))</f>
        <v>
</v>
      </c>
      <c r="BD108" s="134" t="str">
        <f aca="false">
IF(BD106="","",VLOOKUP(BD106,シフト記号表!$C$5:$Y$46,23,0))</f>
        <v>
</v>
      </c>
      <c r="BE108" s="134" t="str">
        <f aca="false">
IF(BE106="","",VLOOKUP(BE106,シフト記号表!$C$5:$Y$46,23,0))</f>
        <v>
</v>
      </c>
      <c r="BF108" s="137" t="n">
        <f aca="false">
IF($BI$3="計画",SUM(AA108:BB108),IF($BI$3="実績",SUM(AA108:BE108),""))</f>
        <v>
0</v>
      </c>
      <c r="BG108" s="137"/>
      <c r="BH108" s="138" t="n">
        <f aca="false">
IF($BI$3="計画",BF108/4,IF($BI$3="実績",(BF108/($BI$7/7)),""))</f>
        <v>
0</v>
      </c>
      <c r="BI108" s="138"/>
      <c r="BJ108" s="158"/>
      <c r="BK108" s="158"/>
      <c r="BL108" s="158"/>
      <c r="BM108" s="158"/>
      <c r="BN108" s="158"/>
    </row>
    <row r="109" customFormat="false" ht="20.25" hidden="false" customHeight="true" outlineLevel="0" collapsed="false">
      <c r="A109" s="0"/>
      <c r="B109" s="139"/>
      <c r="C109" s="267"/>
      <c r="D109" s="267"/>
      <c r="E109" s="267"/>
      <c r="F109" s="267"/>
      <c r="G109" s="159"/>
      <c r="H109" s="159"/>
      <c r="I109" s="110"/>
      <c r="J109" s="111"/>
      <c r="K109" s="110"/>
      <c r="L109" s="111"/>
      <c r="M109" s="144"/>
      <c r="N109" s="144"/>
      <c r="O109" s="160"/>
      <c r="P109" s="160"/>
      <c r="Q109" s="160"/>
      <c r="R109" s="160"/>
      <c r="S109" s="146"/>
      <c r="T109" s="146"/>
      <c r="U109" s="146"/>
      <c r="V109" s="147" t="s">
        <v>
51</v>
      </c>
      <c r="W109" s="161"/>
      <c r="X109" s="161"/>
      <c r="Y109" s="162"/>
      <c r="Z109" s="168"/>
      <c r="AA109" s="151"/>
      <c r="AB109" s="268"/>
      <c r="AC109" s="268"/>
      <c r="AD109" s="268"/>
      <c r="AE109" s="268"/>
      <c r="AF109" s="268"/>
      <c r="AG109" s="154"/>
      <c r="AH109" s="151"/>
      <c r="AI109" s="268"/>
      <c r="AJ109" s="268"/>
      <c r="AK109" s="268"/>
      <c r="AL109" s="268"/>
      <c r="AM109" s="268"/>
      <c r="AN109" s="154"/>
      <c r="AO109" s="151"/>
      <c r="AP109" s="268"/>
      <c r="AQ109" s="268"/>
      <c r="AR109" s="268"/>
      <c r="AS109" s="268"/>
      <c r="AT109" s="268"/>
      <c r="AU109" s="154"/>
      <c r="AV109" s="151"/>
      <c r="AW109" s="268"/>
      <c r="AX109" s="268"/>
      <c r="AY109" s="268"/>
      <c r="AZ109" s="268"/>
      <c r="BA109" s="268"/>
      <c r="BB109" s="154"/>
      <c r="BC109" s="151"/>
      <c r="BD109" s="268"/>
      <c r="BE109" s="269"/>
      <c r="BF109" s="156"/>
      <c r="BG109" s="156"/>
      <c r="BH109" s="157"/>
      <c r="BI109" s="157"/>
      <c r="BJ109" s="158"/>
      <c r="BK109" s="158"/>
      <c r="BL109" s="158"/>
      <c r="BM109" s="158"/>
      <c r="BN109" s="158"/>
    </row>
    <row r="110" customFormat="false" ht="20.25" hidden="false" customHeight="true" outlineLevel="0" collapsed="false">
      <c r="A110" s="0"/>
      <c r="B110" s="108" t="n">
        <f aca="false">
B107+1</f>
        <v>
31</v>
      </c>
      <c r="C110" s="267"/>
      <c r="D110" s="267"/>
      <c r="E110" s="267"/>
      <c r="F110" s="267"/>
      <c r="G110" s="159"/>
      <c r="H110" s="159"/>
      <c r="I110" s="110"/>
      <c r="J110" s="111"/>
      <c r="K110" s="110"/>
      <c r="L110" s="111"/>
      <c r="M110" s="112"/>
      <c r="N110" s="112"/>
      <c r="O110" s="160"/>
      <c r="P110" s="160"/>
      <c r="Q110" s="160"/>
      <c r="R110" s="160"/>
      <c r="S110" s="146"/>
      <c r="T110" s="146"/>
      <c r="U110" s="146"/>
      <c r="V110" s="114" t="s">
        <v>
57</v>
      </c>
      <c r="W110" s="115"/>
      <c r="X110" s="115"/>
      <c r="Y110" s="116"/>
      <c r="Z110" s="117"/>
      <c r="AA110" s="118" t="str">
        <f aca="false">
IF(AA109="","",VLOOKUP(AA109,シフト記号表!$C$5:$W$46,21,0))</f>
        <v>
</v>
      </c>
      <c r="AB110" s="119" t="str">
        <f aca="false">
IF(AB109="","",VLOOKUP(AB109,シフト記号表!$C$5:$W$46,21,0))</f>
        <v>
</v>
      </c>
      <c r="AC110" s="119" t="str">
        <f aca="false">
IF(AC109="","",VLOOKUP(AC109,シフト記号表!$C$5:$W$46,21,0))</f>
        <v>
</v>
      </c>
      <c r="AD110" s="119" t="str">
        <f aca="false">
IF(AD109="","",VLOOKUP(AD109,シフト記号表!$C$5:$W$46,21,0))</f>
        <v>
</v>
      </c>
      <c r="AE110" s="119" t="str">
        <f aca="false">
IF(AE109="","",VLOOKUP(AE109,シフト記号表!$C$5:$W$46,21,0))</f>
        <v>
</v>
      </c>
      <c r="AF110" s="119" t="str">
        <f aca="false">
IF(AF109="","",VLOOKUP(AF109,シフト記号表!$C$5:$W$46,21,0))</f>
        <v>
</v>
      </c>
      <c r="AG110" s="120" t="str">
        <f aca="false">
IF(AG109="","",VLOOKUP(AG109,シフト記号表!$C$5:$W$46,21,0))</f>
        <v>
</v>
      </c>
      <c r="AH110" s="118" t="str">
        <f aca="false">
IF(AH109="","",VLOOKUP(AH109,シフト記号表!$C$5:$W$46,21,0))</f>
        <v>
</v>
      </c>
      <c r="AI110" s="119" t="str">
        <f aca="false">
IF(AI109="","",VLOOKUP(AI109,シフト記号表!$C$5:$W$46,21,0))</f>
        <v>
</v>
      </c>
      <c r="AJ110" s="119" t="str">
        <f aca="false">
IF(AJ109="","",VLOOKUP(AJ109,シフト記号表!$C$5:$W$46,21,0))</f>
        <v>
</v>
      </c>
      <c r="AK110" s="119" t="str">
        <f aca="false">
IF(AK109="","",VLOOKUP(AK109,シフト記号表!$C$5:$W$46,21,0))</f>
        <v>
</v>
      </c>
      <c r="AL110" s="119" t="str">
        <f aca="false">
IF(AL109="","",VLOOKUP(AL109,シフト記号表!$C$5:$W$46,21,0))</f>
        <v>
</v>
      </c>
      <c r="AM110" s="119" t="str">
        <f aca="false">
IF(AM109="","",VLOOKUP(AM109,シフト記号表!$C$5:$W$46,21,0))</f>
        <v>
</v>
      </c>
      <c r="AN110" s="120" t="str">
        <f aca="false">
IF(AN109="","",VLOOKUP(AN109,シフト記号表!$C$5:$W$46,21,0))</f>
        <v>
</v>
      </c>
      <c r="AO110" s="118" t="str">
        <f aca="false">
IF(AO109="","",VLOOKUP(AO109,シフト記号表!$C$5:$W$46,21,0))</f>
        <v>
</v>
      </c>
      <c r="AP110" s="119" t="str">
        <f aca="false">
IF(AP109="","",VLOOKUP(AP109,シフト記号表!$C$5:$W$46,21,0))</f>
        <v>
</v>
      </c>
      <c r="AQ110" s="119" t="str">
        <f aca="false">
IF(AQ109="","",VLOOKUP(AQ109,シフト記号表!$C$5:$W$46,21,0))</f>
        <v>
</v>
      </c>
      <c r="AR110" s="119" t="str">
        <f aca="false">
IF(AR109="","",VLOOKUP(AR109,シフト記号表!$C$5:$W$46,21,0))</f>
        <v>
</v>
      </c>
      <c r="AS110" s="119" t="str">
        <f aca="false">
IF(AS109="","",VLOOKUP(AS109,シフト記号表!$C$5:$W$46,21,0))</f>
        <v>
</v>
      </c>
      <c r="AT110" s="119" t="str">
        <f aca="false">
IF(AT109="","",VLOOKUP(AT109,シフト記号表!$C$5:$W$46,21,0))</f>
        <v>
</v>
      </c>
      <c r="AU110" s="120" t="str">
        <f aca="false">
IF(AU109="","",VLOOKUP(AU109,シフト記号表!$C$5:$W$46,21,0))</f>
        <v>
</v>
      </c>
      <c r="AV110" s="118" t="str">
        <f aca="false">
IF(AV109="","",VLOOKUP(AV109,シフト記号表!$C$5:$W$46,21,0))</f>
        <v>
</v>
      </c>
      <c r="AW110" s="119" t="str">
        <f aca="false">
IF(AW109="","",VLOOKUP(AW109,シフト記号表!$C$5:$W$46,21,0))</f>
        <v>
</v>
      </c>
      <c r="AX110" s="119" t="str">
        <f aca="false">
IF(AX109="","",VLOOKUP(AX109,シフト記号表!$C$5:$W$46,21,0))</f>
        <v>
</v>
      </c>
      <c r="AY110" s="119" t="str">
        <f aca="false">
IF(AY109="","",VLOOKUP(AY109,シフト記号表!$C$5:$W$46,21,0))</f>
        <v>
</v>
      </c>
      <c r="AZ110" s="119" t="str">
        <f aca="false">
IF(AZ109="","",VLOOKUP(AZ109,シフト記号表!$C$5:$W$46,21,0))</f>
        <v>
</v>
      </c>
      <c r="BA110" s="119" t="str">
        <f aca="false">
IF(BA109="","",VLOOKUP(BA109,シフト記号表!$C$5:$W$46,21,0))</f>
        <v>
</v>
      </c>
      <c r="BB110" s="120" t="str">
        <f aca="false">
IF(BB109="","",VLOOKUP(BB109,シフト記号表!$C$5:$W$46,21,0))</f>
        <v>
</v>
      </c>
      <c r="BC110" s="118" t="str">
        <f aca="false">
IF(BC109="","",VLOOKUP(BC109,シフト記号表!$C$5:$W$46,21,0))</f>
        <v>
</v>
      </c>
      <c r="BD110" s="119" t="str">
        <f aca="false">
IF(BD109="","",VLOOKUP(BD109,シフト記号表!$C$5:$W$46,21,0))</f>
        <v>
</v>
      </c>
      <c r="BE110" s="119" t="str">
        <f aca="false">
IF(BE109="","",VLOOKUP(BE109,シフト記号表!$C$5:$W$46,21,0))</f>
        <v>
</v>
      </c>
      <c r="BF110" s="122" t="n">
        <f aca="false">
IF($BI$3="計画",SUM(AA110:BB110),IF($BI$3="実績",SUM(AA110:BE110),""))</f>
        <v>
0</v>
      </c>
      <c r="BG110" s="122"/>
      <c r="BH110" s="123" t="n">
        <f aca="false">
IF($BI$3="計画",BF110/4,IF($BI$3="実績",(BF110/($BI$7/7)),""))</f>
        <v>
0</v>
      </c>
      <c r="BI110" s="123"/>
      <c r="BJ110" s="158"/>
      <c r="BK110" s="158"/>
      <c r="BL110" s="158"/>
      <c r="BM110" s="158"/>
      <c r="BN110" s="158"/>
    </row>
    <row r="111" customFormat="false" ht="20.25" hidden="false" customHeight="true" outlineLevel="0" collapsed="false">
      <c r="A111" s="0"/>
      <c r="B111" s="124"/>
      <c r="C111" s="267"/>
      <c r="D111" s="267"/>
      <c r="E111" s="267"/>
      <c r="F111" s="267"/>
      <c r="G111" s="125"/>
      <c r="H111" s="125"/>
      <c r="I111" s="126" t="n">
        <f aca="false">
G110</f>
        <v>
0</v>
      </c>
      <c r="J111" s="126"/>
      <c r="K111" s="126" t="n">
        <f aca="false">
M110</f>
        <v>
0</v>
      </c>
      <c r="L111" s="126"/>
      <c r="M111" s="127"/>
      <c r="N111" s="127"/>
      <c r="O111" s="128"/>
      <c r="P111" s="128"/>
      <c r="Q111" s="128"/>
      <c r="R111" s="128"/>
      <c r="S111" s="146"/>
      <c r="T111" s="146"/>
      <c r="U111" s="146"/>
      <c r="V111" s="129" t="s">
        <v>
58</v>
      </c>
      <c r="W111" s="172"/>
      <c r="X111" s="172"/>
      <c r="Y111" s="173"/>
      <c r="Z111" s="174"/>
      <c r="AA111" s="133" t="str">
        <f aca="false">
IF(AA109="","",VLOOKUP(AA109,シフト記号表!$C$5:$Y$46,23,0))</f>
        <v>
</v>
      </c>
      <c r="AB111" s="134" t="str">
        <f aca="false">
IF(AB109="","",VLOOKUP(AB109,シフト記号表!$C$5:$Y$46,23,0))</f>
        <v>
</v>
      </c>
      <c r="AC111" s="134" t="str">
        <f aca="false">
IF(AC109="","",VLOOKUP(AC109,シフト記号表!$C$5:$Y$46,23,0))</f>
        <v>
</v>
      </c>
      <c r="AD111" s="134" t="str">
        <f aca="false">
IF(AD109="","",VLOOKUP(AD109,シフト記号表!$C$5:$Y$46,23,0))</f>
        <v>
</v>
      </c>
      <c r="AE111" s="134" t="str">
        <f aca="false">
IF(AE109="","",VLOOKUP(AE109,シフト記号表!$C$5:$Y$46,23,0))</f>
        <v>
</v>
      </c>
      <c r="AF111" s="134" t="str">
        <f aca="false">
IF(AF109="","",VLOOKUP(AF109,シフト記号表!$C$5:$Y$46,23,0))</f>
        <v>
</v>
      </c>
      <c r="AG111" s="135" t="str">
        <f aca="false">
IF(AG109="","",VLOOKUP(AG109,シフト記号表!$C$5:$Y$46,23,0))</f>
        <v>
</v>
      </c>
      <c r="AH111" s="133" t="str">
        <f aca="false">
IF(AH109="","",VLOOKUP(AH109,シフト記号表!$C$5:$Y$46,23,0))</f>
        <v>
</v>
      </c>
      <c r="AI111" s="134" t="str">
        <f aca="false">
IF(AI109="","",VLOOKUP(AI109,シフト記号表!$C$5:$Y$46,23,0))</f>
        <v>
</v>
      </c>
      <c r="AJ111" s="134" t="str">
        <f aca="false">
IF(AJ109="","",VLOOKUP(AJ109,シフト記号表!$C$5:$Y$46,23,0))</f>
        <v>
</v>
      </c>
      <c r="AK111" s="134" t="str">
        <f aca="false">
IF(AK109="","",VLOOKUP(AK109,シフト記号表!$C$5:$Y$46,23,0))</f>
        <v>
</v>
      </c>
      <c r="AL111" s="134" t="str">
        <f aca="false">
IF(AL109="","",VLOOKUP(AL109,シフト記号表!$C$5:$Y$46,23,0))</f>
        <v>
</v>
      </c>
      <c r="AM111" s="134" t="str">
        <f aca="false">
IF(AM109="","",VLOOKUP(AM109,シフト記号表!$C$5:$Y$46,23,0))</f>
        <v>
</v>
      </c>
      <c r="AN111" s="135" t="str">
        <f aca="false">
IF(AN109="","",VLOOKUP(AN109,シフト記号表!$C$5:$Y$46,23,0))</f>
        <v>
</v>
      </c>
      <c r="AO111" s="133" t="str">
        <f aca="false">
IF(AO109="","",VLOOKUP(AO109,シフト記号表!$C$5:$Y$46,23,0))</f>
        <v>
</v>
      </c>
      <c r="AP111" s="134" t="str">
        <f aca="false">
IF(AP109="","",VLOOKUP(AP109,シフト記号表!$C$5:$Y$46,23,0))</f>
        <v>
</v>
      </c>
      <c r="AQ111" s="134" t="str">
        <f aca="false">
IF(AQ109="","",VLOOKUP(AQ109,シフト記号表!$C$5:$Y$46,23,0))</f>
        <v>
</v>
      </c>
      <c r="AR111" s="134" t="str">
        <f aca="false">
IF(AR109="","",VLOOKUP(AR109,シフト記号表!$C$5:$Y$46,23,0))</f>
        <v>
</v>
      </c>
      <c r="AS111" s="134" t="str">
        <f aca="false">
IF(AS109="","",VLOOKUP(AS109,シフト記号表!$C$5:$Y$46,23,0))</f>
        <v>
</v>
      </c>
      <c r="AT111" s="134" t="str">
        <f aca="false">
IF(AT109="","",VLOOKUP(AT109,シフト記号表!$C$5:$Y$46,23,0))</f>
        <v>
</v>
      </c>
      <c r="AU111" s="135" t="str">
        <f aca="false">
IF(AU109="","",VLOOKUP(AU109,シフト記号表!$C$5:$Y$46,23,0))</f>
        <v>
</v>
      </c>
      <c r="AV111" s="133" t="str">
        <f aca="false">
IF(AV109="","",VLOOKUP(AV109,シフト記号表!$C$5:$Y$46,23,0))</f>
        <v>
</v>
      </c>
      <c r="AW111" s="134" t="str">
        <f aca="false">
IF(AW109="","",VLOOKUP(AW109,シフト記号表!$C$5:$Y$46,23,0))</f>
        <v>
</v>
      </c>
      <c r="AX111" s="134" t="str">
        <f aca="false">
IF(AX109="","",VLOOKUP(AX109,シフト記号表!$C$5:$Y$46,23,0))</f>
        <v>
</v>
      </c>
      <c r="AY111" s="134" t="str">
        <f aca="false">
IF(AY109="","",VLOOKUP(AY109,シフト記号表!$C$5:$Y$46,23,0))</f>
        <v>
</v>
      </c>
      <c r="AZ111" s="134" t="str">
        <f aca="false">
IF(AZ109="","",VLOOKUP(AZ109,シフト記号表!$C$5:$Y$46,23,0))</f>
        <v>
</v>
      </c>
      <c r="BA111" s="134" t="str">
        <f aca="false">
IF(BA109="","",VLOOKUP(BA109,シフト記号表!$C$5:$Y$46,23,0))</f>
        <v>
</v>
      </c>
      <c r="BB111" s="135" t="str">
        <f aca="false">
IF(BB109="","",VLOOKUP(BB109,シフト記号表!$C$5:$Y$46,23,0))</f>
        <v>
</v>
      </c>
      <c r="BC111" s="133" t="str">
        <f aca="false">
IF(BC109="","",VLOOKUP(BC109,シフト記号表!$C$5:$Y$46,23,0))</f>
        <v>
</v>
      </c>
      <c r="BD111" s="134" t="str">
        <f aca="false">
IF(BD109="","",VLOOKUP(BD109,シフト記号表!$C$5:$Y$46,23,0))</f>
        <v>
</v>
      </c>
      <c r="BE111" s="134" t="str">
        <f aca="false">
IF(BE109="","",VLOOKUP(BE109,シフト記号表!$C$5:$Y$46,23,0))</f>
        <v>
</v>
      </c>
      <c r="BF111" s="137" t="n">
        <f aca="false">
IF($BI$3="計画",SUM(AA111:BB111),IF($BI$3="実績",SUM(AA111:BE111),""))</f>
        <v>
0</v>
      </c>
      <c r="BG111" s="137"/>
      <c r="BH111" s="138" t="n">
        <f aca="false">
IF($BI$3="計画",BF111/4,IF($BI$3="実績",(BF111/($BI$7/7)),""))</f>
        <v>
0</v>
      </c>
      <c r="BI111" s="138"/>
      <c r="BJ111" s="158"/>
      <c r="BK111" s="158"/>
      <c r="BL111" s="158"/>
      <c r="BM111" s="158"/>
      <c r="BN111" s="158"/>
    </row>
    <row r="112" customFormat="false" ht="20.25" hidden="false" customHeight="true" outlineLevel="0" collapsed="false">
      <c r="A112" s="0"/>
      <c r="B112" s="139"/>
      <c r="C112" s="267"/>
      <c r="D112" s="267"/>
      <c r="E112" s="267"/>
      <c r="F112" s="267"/>
      <c r="G112" s="159"/>
      <c r="H112" s="159"/>
      <c r="I112" s="110"/>
      <c r="J112" s="111"/>
      <c r="K112" s="110"/>
      <c r="L112" s="111"/>
      <c r="M112" s="144"/>
      <c r="N112" s="144"/>
      <c r="O112" s="160"/>
      <c r="P112" s="160"/>
      <c r="Q112" s="160"/>
      <c r="R112" s="160"/>
      <c r="S112" s="146"/>
      <c r="T112" s="146"/>
      <c r="U112" s="146"/>
      <c r="V112" s="147" t="s">
        <v>
51</v>
      </c>
      <c r="W112" s="161"/>
      <c r="X112" s="161"/>
      <c r="Y112" s="162"/>
      <c r="Z112" s="168"/>
      <c r="AA112" s="151"/>
      <c r="AB112" s="268"/>
      <c r="AC112" s="268"/>
      <c r="AD112" s="268"/>
      <c r="AE112" s="268"/>
      <c r="AF112" s="268"/>
      <c r="AG112" s="154"/>
      <c r="AH112" s="151"/>
      <c r="AI112" s="268"/>
      <c r="AJ112" s="268"/>
      <c r="AK112" s="268"/>
      <c r="AL112" s="268"/>
      <c r="AM112" s="268"/>
      <c r="AN112" s="154"/>
      <c r="AO112" s="151"/>
      <c r="AP112" s="268"/>
      <c r="AQ112" s="268"/>
      <c r="AR112" s="268"/>
      <c r="AS112" s="268"/>
      <c r="AT112" s="268"/>
      <c r="AU112" s="154"/>
      <c r="AV112" s="151"/>
      <c r="AW112" s="268"/>
      <c r="AX112" s="268"/>
      <c r="AY112" s="268"/>
      <c r="AZ112" s="268"/>
      <c r="BA112" s="268"/>
      <c r="BB112" s="154"/>
      <c r="BC112" s="151"/>
      <c r="BD112" s="268"/>
      <c r="BE112" s="269"/>
      <c r="BF112" s="156"/>
      <c r="BG112" s="156"/>
      <c r="BH112" s="157"/>
      <c r="BI112" s="157"/>
      <c r="BJ112" s="158"/>
      <c r="BK112" s="158"/>
      <c r="BL112" s="158"/>
      <c r="BM112" s="158"/>
      <c r="BN112" s="158"/>
    </row>
    <row r="113" customFormat="false" ht="20.25" hidden="false" customHeight="true" outlineLevel="0" collapsed="false">
      <c r="A113" s="0"/>
      <c r="B113" s="108" t="n">
        <f aca="false">
B110+1</f>
        <v>
32</v>
      </c>
      <c r="C113" s="267"/>
      <c r="D113" s="267"/>
      <c r="E113" s="267"/>
      <c r="F113" s="267"/>
      <c r="G113" s="159"/>
      <c r="H113" s="159"/>
      <c r="I113" s="110"/>
      <c r="J113" s="111"/>
      <c r="K113" s="110"/>
      <c r="L113" s="111"/>
      <c r="M113" s="112"/>
      <c r="N113" s="112"/>
      <c r="O113" s="160"/>
      <c r="P113" s="160"/>
      <c r="Q113" s="160"/>
      <c r="R113" s="160"/>
      <c r="S113" s="146"/>
      <c r="T113" s="146"/>
      <c r="U113" s="146"/>
      <c r="V113" s="114" t="s">
        <v>
57</v>
      </c>
      <c r="W113" s="115"/>
      <c r="X113" s="115"/>
      <c r="Y113" s="116"/>
      <c r="Z113" s="117"/>
      <c r="AA113" s="118" t="str">
        <f aca="false">
IF(AA112="","",VLOOKUP(AA112,シフト記号表!$C$5:$W$46,21,0))</f>
        <v>
</v>
      </c>
      <c r="AB113" s="119" t="str">
        <f aca="false">
IF(AB112="","",VLOOKUP(AB112,シフト記号表!$C$5:$W$46,21,0))</f>
        <v>
</v>
      </c>
      <c r="AC113" s="119" t="str">
        <f aca="false">
IF(AC112="","",VLOOKUP(AC112,シフト記号表!$C$5:$W$46,21,0))</f>
        <v>
</v>
      </c>
      <c r="AD113" s="119" t="str">
        <f aca="false">
IF(AD112="","",VLOOKUP(AD112,シフト記号表!$C$5:$W$46,21,0))</f>
        <v>
</v>
      </c>
      <c r="AE113" s="119" t="str">
        <f aca="false">
IF(AE112="","",VLOOKUP(AE112,シフト記号表!$C$5:$W$46,21,0))</f>
        <v>
</v>
      </c>
      <c r="AF113" s="119" t="str">
        <f aca="false">
IF(AF112="","",VLOOKUP(AF112,シフト記号表!$C$5:$W$46,21,0))</f>
        <v>
</v>
      </c>
      <c r="AG113" s="120" t="str">
        <f aca="false">
IF(AG112="","",VLOOKUP(AG112,シフト記号表!$C$5:$W$46,21,0))</f>
        <v>
</v>
      </c>
      <c r="AH113" s="118" t="str">
        <f aca="false">
IF(AH112="","",VLOOKUP(AH112,シフト記号表!$C$5:$W$46,21,0))</f>
        <v>
</v>
      </c>
      <c r="AI113" s="119" t="str">
        <f aca="false">
IF(AI112="","",VLOOKUP(AI112,シフト記号表!$C$5:$W$46,21,0))</f>
        <v>
</v>
      </c>
      <c r="AJ113" s="119" t="str">
        <f aca="false">
IF(AJ112="","",VLOOKUP(AJ112,シフト記号表!$C$5:$W$46,21,0))</f>
        <v>
</v>
      </c>
      <c r="AK113" s="119" t="str">
        <f aca="false">
IF(AK112="","",VLOOKUP(AK112,シフト記号表!$C$5:$W$46,21,0))</f>
        <v>
</v>
      </c>
      <c r="AL113" s="119" t="str">
        <f aca="false">
IF(AL112="","",VLOOKUP(AL112,シフト記号表!$C$5:$W$46,21,0))</f>
        <v>
</v>
      </c>
      <c r="AM113" s="119" t="str">
        <f aca="false">
IF(AM112="","",VLOOKUP(AM112,シフト記号表!$C$5:$W$46,21,0))</f>
        <v>
</v>
      </c>
      <c r="AN113" s="120" t="str">
        <f aca="false">
IF(AN112="","",VLOOKUP(AN112,シフト記号表!$C$5:$W$46,21,0))</f>
        <v>
</v>
      </c>
      <c r="AO113" s="118" t="str">
        <f aca="false">
IF(AO112="","",VLOOKUP(AO112,シフト記号表!$C$5:$W$46,21,0))</f>
        <v>
</v>
      </c>
      <c r="AP113" s="119" t="str">
        <f aca="false">
IF(AP112="","",VLOOKUP(AP112,シフト記号表!$C$5:$W$46,21,0))</f>
        <v>
</v>
      </c>
      <c r="AQ113" s="119" t="str">
        <f aca="false">
IF(AQ112="","",VLOOKUP(AQ112,シフト記号表!$C$5:$W$46,21,0))</f>
        <v>
</v>
      </c>
      <c r="AR113" s="119" t="str">
        <f aca="false">
IF(AR112="","",VLOOKUP(AR112,シフト記号表!$C$5:$W$46,21,0))</f>
        <v>
</v>
      </c>
      <c r="AS113" s="119" t="str">
        <f aca="false">
IF(AS112="","",VLOOKUP(AS112,シフト記号表!$C$5:$W$46,21,0))</f>
        <v>
</v>
      </c>
      <c r="AT113" s="119" t="str">
        <f aca="false">
IF(AT112="","",VLOOKUP(AT112,シフト記号表!$C$5:$W$46,21,0))</f>
        <v>
</v>
      </c>
      <c r="AU113" s="120" t="str">
        <f aca="false">
IF(AU112="","",VLOOKUP(AU112,シフト記号表!$C$5:$W$46,21,0))</f>
        <v>
</v>
      </c>
      <c r="AV113" s="118" t="str">
        <f aca="false">
IF(AV112="","",VLOOKUP(AV112,シフト記号表!$C$5:$W$46,21,0))</f>
        <v>
</v>
      </c>
      <c r="AW113" s="119" t="str">
        <f aca="false">
IF(AW112="","",VLOOKUP(AW112,シフト記号表!$C$5:$W$46,21,0))</f>
        <v>
</v>
      </c>
      <c r="AX113" s="119" t="str">
        <f aca="false">
IF(AX112="","",VLOOKUP(AX112,シフト記号表!$C$5:$W$46,21,0))</f>
        <v>
</v>
      </c>
      <c r="AY113" s="119" t="str">
        <f aca="false">
IF(AY112="","",VLOOKUP(AY112,シフト記号表!$C$5:$W$46,21,0))</f>
        <v>
</v>
      </c>
      <c r="AZ113" s="119" t="str">
        <f aca="false">
IF(AZ112="","",VLOOKUP(AZ112,シフト記号表!$C$5:$W$46,21,0))</f>
        <v>
</v>
      </c>
      <c r="BA113" s="119" t="str">
        <f aca="false">
IF(BA112="","",VLOOKUP(BA112,シフト記号表!$C$5:$W$46,21,0))</f>
        <v>
</v>
      </c>
      <c r="BB113" s="120" t="str">
        <f aca="false">
IF(BB112="","",VLOOKUP(BB112,シフト記号表!$C$5:$W$46,21,0))</f>
        <v>
</v>
      </c>
      <c r="BC113" s="118" t="str">
        <f aca="false">
IF(BC112="","",VLOOKUP(BC112,シフト記号表!$C$5:$W$46,21,0))</f>
        <v>
</v>
      </c>
      <c r="BD113" s="119" t="str">
        <f aca="false">
IF(BD112="","",VLOOKUP(BD112,シフト記号表!$C$5:$W$46,21,0))</f>
        <v>
</v>
      </c>
      <c r="BE113" s="119" t="str">
        <f aca="false">
IF(BE112="","",VLOOKUP(BE112,シフト記号表!$C$5:$W$46,21,0))</f>
        <v>
</v>
      </c>
      <c r="BF113" s="122" t="n">
        <f aca="false">
IF($BI$3="計画",SUM(AA113:BB113),IF($BI$3="実績",SUM(AA113:BE113),""))</f>
        <v>
0</v>
      </c>
      <c r="BG113" s="122"/>
      <c r="BH113" s="123" t="n">
        <f aca="false">
IF($BI$3="計画",BF113/4,IF($BI$3="実績",(BF113/($BI$7/7)),""))</f>
        <v>
0</v>
      </c>
      <c r="BI113" s="123"/>
      <c r="BJ113" s="158"/>
      <c r="BK113" s="158"/>
      <c r="BL113" s="158"/>
      <c r="BM113" s="158"/>
      <c r="BN113" s="158"/>
    </row>
    <row r="114" customFormat="false" ht="20.25" hidden="false" customHeight="true" outlineLevel="0" collapsed="false">
      <c r="A114" s="0"/>
      <c r="B114" s="124"/>
      <c r="C114" s="267"/>
      <c r="D114" s="267"/>
      <c r="E114" s="267"/>
      <c r="F114" s="267"/>
      <c r="G114" s="125"/>
      <c r="H114" s="125"/>
      <c r="I114" s="126" t="n">
        <f aca="false">
G113</f>
        <v>
0</v>
      </c>
      <c r="J114" s="126"/>
      <c r="K114" s="126" t="n">
        <f aca="false">
M113</f>
        <v>
0</v>
      </c>
      <c r="L114" s="126"/>
      <c r="M114" s="127"/>
      <c r="N114" s="127"/>
      <c r="O114" s="128"/>
      <c r="P114" s="128"/>
      <c r="Q114" s="128"/>
      <c r="R114" s="128"/>
      <c r="S114" s="146"/>
      <c r="T114" s="146"/>
      <c r="U114" s="146"/>
      <c r="V114" s="129" t="s">
        <v>
58</v>
      </c>
      <c r="W114" s="172"/>
      <c r="X114" s="172"/>
      <c r="Y114" s="173"/>
      <c r="Z114" s="174"/>
      <c r="AA114" s="133" t="str">
        <f aca="false">
IF(AA112="","",VLOOKUP(AA112,シフト記号表!$C$5:$Y$46,23,0))</f>
        <v>
</v>
      </c>
      <c r="AB114" s="134" t="str">
        <f aca="false">
IF(AB112="","",VLOOKUP(AB112,シフト記号表!$C$5:$Y$46,23,0))</f>
        <v>
</v>
      </c>
      <c r="AC114" s="134" t="str">
        <f aca="false">
IF(AC112="","",VLOOKUP(AC112,シフト記号表!$C$5:$Y$46,23,0))</f>
        <v>
</v>
      </c>
      <c r="AD114" s="134" t="str">
        <f aca="false">
IF(AD112="","",VLOOKUP(AD112,シフト記号表!$C$5:$Y$46,23,0))</f>
        <v>
</v>
      </c>
      <c r="AE114" s="134" t="str">
        <f aca="false">
IF(AE112="","",VLOOKUP(AE112,シフト記号表!$C$5:$Y$46,23,0))</f>
        <v>
</v>
      </c>
      <c r="AF114" s="134" t="str">
        <f aca="false">
IF(AF112="","",VLOOKUP(AF112,シフト記号表!$C$5:$Y$46,23,0))</f>
        <v>
</v>
      </c>
      <c r="AG114" s="135" t="str">
        <f aca="false">
IF(AG112="","",VLOOKUP(AG112,シフト記号表!$C$5:$Y$46,23,0))</f>
        <v>
</v>
      </c>
      <c r="AH114" s="133" t="str">
        <f aca="false">
IF(AH112="","",VLOOKUP(AH112,シフト記号表!$C$5:$Y$46,23,0))</f>
        <v>
</v>
      </c>
      <c r="AI114" s="134" t="str">
        <f aca="false">
IF(AI112="","",VLOOKUP(AI112,シフト記号表!$C$5:$Y$46,23,0))</f>
        <v>
</v>
      </c>
      <c r="AJ114" s="134" t="str">
        <f aca="false">
IF(AJ112="","",VLOOKUP(AJ112,シフト記号表!$C$5:$Y$46,23,0))</f>
        <v>
</v>
      </c>
      <c r="AK114" s="134" t="str">
        <f aca="false">
IF(AK112="","",VLOOKUP(AK112,シフト記号表!$C$5:$Y$46,23,0))</f>
        <v>
</v>
      </c>
      <c r="AL114" s="134" t="str">
        <f aca="false">
IF(AL112="","",VLOOKUP(AL112,シフト記号表!$C$5:$Y$46,23,0))</f>
        <v>
</v>
      </c>
      <c r="AM114" s="134" t="str">
        <f aca="false">
IF(AM112="","",VLOOKUP(AM112,シフト記号表!$C$5:$Y$46,23,0))</f>
        <v>
</v>
      </c>
      <c r="AN114" s="135" t="str">
        <f aca="false">
IF(AN112="","",VLOOKUP(AN112,シフト記号表!$C$5:$Y$46,23,0))</f>
        <v>
</v>
      </c>
      <c r="AO114" s="133" t="str">
        <f aca="false">
IF(AO112="","",VLOOKUP(AO112,シフト記号表!$C$5:$Y$46,23,0))</f>
        <v>
</v>
      </c>
      <c r="AP114" s="134" t="str">
        <f aca="false">
IF(AP112="","",VLOOKUP(AP112,シフト記号表!$C$5:$Y$46,23,0))</f>
        <v>
</v>
      </c>
      <c r="AQ114" s="134" t="str">
        <f aca="false">
IF(AQ112="","",VLOOKUP(AQ112,シフト記号表!$C$5:$Y$46,23,0))</f>
        <v>
</v>
      </c>
      <c r="AR114" s="134" t="str">
        <f aca="false">
IF(AR112="","",VLOOKUP(AR112,シフト記号表!$C$5:$Y$46,23,0))</f>
        <v>
</v>
      </c>
      <c r="AS114" s="134" t="str">
        <f aca="false">
IF(AS112="","",VLOOKUP(AS112,シフト記号表!$C$5:$Y$46,23,0))</f>
        <v>
</v>
      </c>
      <c r="AT114" s="134" t="str">
        <f aca="false">
IF(AT112="","",VLOOKUP(AT112,シフト記号表!$C$5:$Y$46,23,0))</f>
        <v>
</v>
      </c>
      <c r="AU114" s="135" t="str">
        <f aca="false">
IF(AU112="","",VLOOKUP(AU112,シフト記号表!$C$5:$Y$46,23,0))</f>
        <v>
</v>
      </c>
      <c r="AV114" s="133" t="str">
        <f aca="false">
IF(AV112="","",VLOOKUP(AV112,シフト記号表!$C$5:$Y$46,23,0))</f>
        <v>
</v>
      </c>
      <c r="AW114" s="134" t="str">
        <f aca="false">
IF(AW112="","",VLOOKUP(AW112,シフト記号表!$C$5:$Y$46,23,0))</f>
        <v>
</v>
      </c>
      <c r="AX114" s="134" t="str">
        <f aca="false">
IF(AX112="","",VLOOKUP(AX112,シフト記号表!$C$5:$Y$46,23,0))</f>
        <v>
</v>
      </c>
      <c r="AY114" s="134" t="str">
        <f aca="false">
IF(AY112="","",VLOOKUP(AY112,シフト記号表!$C$5:$Y$46,23,0))</f>
        <v>
</v>
      </c>
      <c r="AZ114" s="134" t="str">
        <f aca="false">
IF(AZ112="","",VLOOKUP(AZ112,シフト記号表!$C$5:$Y$46,23,0))</f>
        <v>
</v>
      </c>
      <c r="BA114" s="134" t="str">
        <f aca="false">
IF(BA112="","",VLOOKUP(BA112,シフト記号表!$C$5:$Y$46,23,0))</f>
        <v>
</v>
      </c>
      <c r="BB114" s="135" t="str">
        <f aca="false">
IF(BB112="","",VLOOKUP(BB112,シフト記号表!$C$5:$Y$46,23,0))</f>
        <v>
</v>
      </c>
      <c r="BC114" s="133" t="str">
        <f aca="false">
IF(BC112="","",VLOOKUP(BC112,シフト記号表!$C$5:$Y$46,23,0))</f>
        <v>
</v>
      </c>
      <c r="BD114" s="134" t="str">
        <f aca="false">
IF(BD112="","",VLOOKUP(BD112,シフト記号表!$C$5:$Y$46,23,0))</f>
        <v>
</v>
      </c>
      <c r="BE114" s="134" t="str">
        <f aca="false">
IF(BE112="","",VLOOKUP(BE112,シフト記号表!$C$5:$Y$46,23,0))</f>
        <v>
</v>
      </c>
      <c r="BF114" s="137" t="n">
        <f aca="false">
IF($BI$3="計画",SUM(AA114:BB114),IF($BI$3="実績",SUM(AA114:BE114),""))</f>
        <v>
0</v>
      </c>
      <c r="BG114" s="137"/>
      <c r="BH114" s="138" t="n">
        <f aca="false">
IF($BI$3="計画",BF114/4,IF($BI$3="実績",(BF114/($BI$7/7)),""))</f>
        <v>
0</v>
      </c>
      <c r="BI114" s="138"/>
      <c r="BJ114" s="158"/>
      <c r="BK114" s="158"/>
      <c r="BL114" s="158"/>
      <c r="BM114" s="158"/>
      <c r="BN114" s="158"/>
    </row>
    <row r="115" customFormat="false" ht="20.25" hidden="false" customHeight="true" outlineLevel="0" collapsed="false">
      <c r="A115" s="0"/>
      <c r="B115" s="139"/>
      <c r="C115" s="267"/>
      <c r="D115" s="267"/>
      <c r="E115" s="267"/>
      <c r="F115" s="267"/>
      <c r="G115" s="159"/>
      <c r="H115" s="159"/>
      <c r="I115" s="110"/>
      <c r="J115" s="111"/>
      <c r="K115" s="110"/>
      <c r="L115" s="111"/>
      <c r="M115" s="144"/>
      <c r="N115" s="144"/>
      <c r="O115" s="160"/>
      <c r="P115" s="160"/>
      <c r="Q115" s="160"/>
      <c r="R115" s="160"/>
      <c r="S115" s="146"/>
      <c r="T115" s="146"/>
      <c r="U115" s="146"/>
      <c r="V115" s="147" t="s">
        <v>
51</v>
      </c>
      <c r="W115" s="161"/>
      <c r="X115" s="161"/>
      <c r="Y115" s="162"/>
      <c r="Z115" s="168"/>
      <c r="AA115" s="151"/>
      <c r="AB115" s="268"/>
      <c r="AC115" s="268"/>
      <c r="AD115" s="268"/>
      <c r="AE115" s="268"/>
      <c r="AF115" s="268"/>
      <c r="AG115" s="154"/>
      <c r="AH115" s="151"/>
      <c r="AI115" s="268"/>
      <c r="AJ115" s="268"/>
      <c r="AK115" s="268"/>
      <c r="AL115" s="268"/>
      <c r="AM115" s="268"/>
      <c r="AN115" s="154"/>
      <c r="AO115" s="151"/>
      <c r="AP115" s="268"/>
      <c r="AQ115" s="268"/>
      <c r="AR115" s="268"/>
      <c r="AS115" s="268"/>
      <c r="AT115" s="268"/>
      <c r="AU115" s="154"/>
      <c r="AV115" s="151"/>
      <c r="AW115" s="268"/>
      <c r="AX115" s="268"/>
      <c r="AY115" s="268"/>
      <c r="AZ115" s="268"/>
      <c r="BA115" s="268"/>
      <c r="BB115" s="154"/>
      <c r="BC115" s="151"/>
      <c r="BD115" s="268"/>
      <c r="BE115" s="269"/>
      <c r="BF115" s="156"/>
      <c r="BG115" s="156"/>
      <c r="BH115" s="157"/>
      <c r="BI115" s="157"/>
      <c r="BJ115" s="158"/>
      <c r="BK115" s="158"/>
      <c r="BL115" s="158"/>
      <c r="BM115" s="158"/>
      <c r="BN115" s="158"/>
    </row>
    <row r="116" customFormat="false" ht="20.25" hidden="false" customHeight="true" outlineLevel="0" collapsed="false">
      <c r="A116" s="0"/>
      <c r="B116" s="108" t="n">
        <f aca="false">
B113+1</f>
        <v>
33</v>
      </c>
      <c r="C116" s="267"/>
      <c r="D116" s="267"/>
      <c r="E116" s="267"/>
      <c r="F116" s="267"/>
      <c r="G116" s="159"/>
      <c r="H116" s="159"/>
      <c r="I116" s="110"/>
      <c r="J116" s="111"/>
      <c r="K116" s="110"/>
      <c r="L116" s="111"/>
      <c r="M116" s="112"/>
      <c r="N116" s="112"/>
      <c r="O116" s="160"/>
      <c r="P116" s="160"/>
      <c r="Q116" s="160"/>
      <c r="R116" s="160"/>
      <c r="S116" s="146"/>
      <c r="T116" s="146"/>
      <c r="U116" s="146"/>
      <c r="V116" s="114" t="s">
        <v>
57</v>
      </c>
      <c r="W116" s="115"/>
      <c r="X116" s="115"/>
      <c r="Y116" s="116"/>
      <c r="Z116" s="117"/>
      <c r="AA116" s="118" t="str">
        <f aca="false">
IF(AA115="","",VLOOKUP(AA115,シフト記号表!$C$5:$W$46,21,0))</f>
        <v>
</v>
      </c>
      <c r="AB116" s="119" t="str">
        <f aca="false">
IF(AB115="","",VLOOKUP(AB115,シフト記号表!$C$5:$W$46,21,0))</f>
        <v>
</v>
      </c>
      <c r="AC116" s="119" t="str">
        <f aca="false">
IF(AC115="","",VLOOKUP(AC115,シフト記号表!$C$5:$W$46,21,0))</f>
        <v>
</v>
      </c>
      <c r="AD116" s="119" t="str">
        <f aca="false">
IF(AD115="","",VLOOKUP(AD115,シフト記号表!$C$5:$W$46,21,0))</f>
        <v>
</v>
      </c>
      <c r="AE116" s="119" t="str">
        <f aca="false">
IF(AE115="","",VLOOKUP(AE115,シフト記号表!$C$5:$W$46,21,0))</f>
        <v>
</v>
      </c>
      <c r="AF116" s="119" t="str">
        <f aca="false">
IF(AF115="","",VLOOKUP(AF115,シフト記号表!$C$5:$W$46,21,0))</f>
        <v>
</v>
      </c>
      <c r="AG116" s="120" t="str">
        <f aca="false">
IF(AG115="","",VLOOKUP(AG115,シフト記号表!$C$5:$W$46,21,0))</f>
        <v>
</v>
      </c>
      <c r="AH116" s="118" t="str">
        <f aca="false">
IF(AH115="","",VLOOKUP(AH115,シフト記号表!$C$5:$W$46,21,0))</f>
        <v>
</v>
      </c>
      <c r="AI116" s="119" t="str">
        <f aca="false">
IF(AI115="","",VLOOKUP(AI115,シフト記号表!$C$5:$W$46,21,0))</f>
        <v>
</v>
      </c>
      <c r="AJ116" s="119" t="str">
        <f aca="false">
IF(AJ115="","",VLOOKUP(AJ115,シフト記号表!$C$5:$W$46,21,0))</f>
        <v>
</v>
      </c>
      <c r="AK116" s="119" t="str">
        <f aca="false">
IF(AK115="","",VLOOKUP(AK115,シフト記号表!$C$5:$W$46,21,0))</f>
        <v>
</v>
      </c>
      <c r="AL116" s="119" t="str">
        <f aca="false">
IF(AL115="","",VLOOKUP(AL115,シフト記号表!$C$5:$W$46,21,0))</f>
        <v>
</v>
      </c>
      <c r="AM116" s="119" t="str">
        <f aca="false">
IF(AM115="","",VLOOKUP(AM115,シフト記号表!$C$5:$W$46,21,0))</f>
        <v>
</v>
      </c>
      <c r="AN116" s="120" t="str">
        <f aca="false">
IF(AN115="","",VLOOKUP(AN115,シフト記号表!$C$5:$W$46,21,0))</f>
        <v>
</v>
      </c>
      <c r="AO116" s="118" t="str">
        <f aca="false">
IF(AO115="","",VLOOKUP(AO115,シフト記号表!$C$5:$W$46,21,0))</f>
        <v>
</v>
      </c>
      <c r="AP116" s="119" t="str">
        <f aca="false">
IF(AP115="","",VLOOKUP(AP115,シフト記号表!$C$5:$W$46,21,0))</f>
        <v>
</v>
      </c>
      <c r="AQ116" s="119" t="str">
        <f aca="false">
IF(AQ115="","",VLOOKUP(AQ115,シフト記号表!$C$5:$W$46,21,0))</f>
        <v>
</v>
      </c>
      <c r="AR116" s="119" t="str">
        <f aca="false">
IF(AR115="","",VLOOKUP(AR115,シフト記号表!$C$5:$W$46,21,0))</f>
        <v>
</v>
      </c>
      <c r="AS116" s="119" t="str">
        <f aca="false">
IF(AS115="","",VLOOKUP(AS115,シフト記号表!$C$5:$W$46,21,0))</f>
        <v>
</v>
      </c>
      <c r="AT116" s="119" t="str">
        <f aca="false">
IF(AT115="","",VLOOKUP(AT115,シフト記号表!$C$5:$W$46,21,0))</f>
        <v>
</v>
      </c>
      <c r="AU116" s="120" t="str">
        <f aca="false">
IF(AU115="","",VLOOKUP(AU115,シフト記号表!$C$5:$W$46,21,0))</f>
        <v>
</v>
      </c>
      <c r="AV116" s="118" t="str">
        <f aca="false">
IF(AV115="","",VLOOKUP(AV115,シフト記号表!$C$5:$W$46,21,0))</f>
        <v>
</v>
      </c>
      <c r="AW116" s="119" t="str">
        <f aca="false">
IF(AW115="","",VLOOKUP(AW115,シフト記号表!$C$5:$W$46,21,0))</f>
        <v>
</v>
      </c>
      <c r="AX116" s="119" t="str">
        <f aca="false">
IF(AX115="","",VLOOKUP(AX115,シフト記号表!$C$5:$W$46,21,0))</f>
        <v>
</v>
      </c>
      <c r="AY116" s="119" t="str">
        <f aca="false">
IF(AY115="","",VLOOKUP(AY115,シフト記号表!$C$5:$W$46,21,0))</f>
        <v>
</v>
      </c>
      <c r="AZ116" s="119" t="str">
        <f aca="false">
IF(AZ115="","",VLOOKUP(AZ115,シフト記号表!$C$5:$W$46,21,0))</f>
        <v>
</v>
      </c>
      <c r="BA116" s="119" t="str">
        <f aca="false">
IF(BA115="","",VLOOKUP(BA115,シフト記号表!$C$5:$W$46,21,0))</f>
        <v>
</v>
      </c>
      <c r="BB116" s="120" t="str">
        <f aca="false">
IF(BB115="","",VLOOKUP(BB115,シフト記号表!$C$5:$W$46,21,0))</f>
        <v>
</v>
      </c>
      <c r="BC116" s="118" t="str">
        <f aca="false">
IF(BC115="","",VLOOKUP(BC115,シフト記号表!$C$5:$W$46,21,0))</f>
        <v>
</v>
      </c>
      <c r="BD116" s="119" t="str">
        <f aca="false">
IF(BD115="","",VLOOKUP(BD115,シフト記号表!$C$5:$W$46,21,0))</f>
        <v>
</v>
      </c>
      <c r="BE116" s="119" t="str">
        <f aca="false">
IF(BE115="","",VLOOKUP(BE115,シフト記号表!$C$5:$W$46,21,0))</f>
        <v>
</v>
      </c>
      <c r="BF116" s="122" t="n">
        <f aca="false">
IF($BI$3="計画",SUM(AA116:BB116),IF($BI$3="実績",SUM(AA116:BE116),""))</f>
        <v>
0</v>
      </c>
      <c r="BG116" s="122"/>
      <c r="BH116" s="123" t="n">
        <f aca="false">
IF($BI$3="計画",BF116/4,IF($BI$3="実績",(BF116/($BI$7/7)),""))</f>
        <v>
0</v>
      </c>
      <c r="BI116" s="123"/>
      <c r="BJ116" s="158"/>
      <c r="BK116" s="158"/>
      <c r="BL116" s="158"/>
      <c r="BM116" s="158"/>
      <c r="BN116" s="158"/>
    </row>
    <row r="117" customFormat="false" ht="20.25" hidden="false" customHeight="true" outlineLevel="0" collapsed="false">
      <c r="A117" s="0"/>
      <c r="B117" s="124"/>
      <c r="C117" s="267"/>
      <c r="D117" s="267"/>
      <c r="E117" s="267"/>
      <c r="F117" s="267"/>
      <c r="G117" s="125"/>
      <c r="H117" s="125"/>
      <c r="I117" s="126" t="n">
        <f aca="false">
G116</f>
        <v>
0</v>
      </c>
      <c r="J117" s="126"/>
      <c r="K117" s="126" t="n">
        <f aca="false">
M116</f>
        <v>
0</v>
      </c>
      <c r="L117" s="126"/>
      <c r="M117" s="127"/>
      <c r="N117" s="127"/>
      <c r="O117" s="128"/>
      <c r="P117" s="128"/>
      <c r="Q117" s="128"/>
      <c r="R117" s="128"/>
      <c r="S117" s="146"/>
      <c r="T117" s="146"/>
      <c r="U117" s="146"/>
      <c r="V117" s="129" t="s">
        <v>
58</v>
      </c>
      <c r="W117" s="172"/>
      <c r="X117" s="172"/>
      <c r="Y117" s="173"/>
      <c r="Z117" s="174"/>
      <c r="AA117" s="133" t="str">
        <f aca="false">
IF(AA115="","",VLOOKUP(AA115,シフト記号表!$C$5:$Y$46,23,0))</f>
        <v>
</v>
      </c>
      <c r="AB117" s="134" t="str">
        <f aca="false">
IF(AB115="","",VLOOKUP(AB115,シフト記号表!$C$5:$Y$46,23,0))</f>
        <v>
</v>
      </c>
      <c r="AC117" s="134" t="str">
        <f aca="false">
IF(AC115="","",VLOOKUP(AC115,シフト記号表!$C$5:$Y$46,23,0))</f>
        <v>
</v>
      </c>
      <c r="AD117" s="134" t="str">
        <f aca="false">
IF(AD115="","",VLOOKUP(AD115,シフト記号表!$C$5:$Y$46,23,0))</f>
        <v>
</v>
      </c>
      <c r="AE117" s="134" t="str">
        <f aca="false">
IF(AE115="","",VLOOKUP(AE115,シフト記号表!$C$5:$Y$46,23,0))</f>
        <v>
</v>
      </c>
      <c r="AF117" s="134" t="str">
        <f aca="false">
IF(AF115="","",VLOOKUP(AF115,シフト記号表!$C$5:$Y$46,23,0))</f>
        <v>
</v>
      </c>
      <c r="AG117" s="135" t="str">
        <f aca="false">
IF(AG115="","",VLOOKUP(AG115,シフト記号表!$C$5:$Y$46,23,0))</f>
        <v>
</v>
      </c>
      <c r="AH117" s="133" t="str">
        <f aca="false">
IF(AH115="","",VLOOKUP(AH115,シフト記号表!$C$5:$Y$46,23,0))</f>
        <v>
</v>
      </c>
      <c r="AI117" s="134" t="str">
        <f aca="false">
IF(AI115="","",VLOOKUP(AI115,シフト記号表!$C$5:$Y$46,23,0))</f>
        <v>
</v>
      </c>
      <c r="AJ117" s="134" t="str">
        <f aca="false">
IF(AJ115="","",VLOOKUP(AJ115,シフト記号表!$C$5:$Y$46,23,0))</f>
        <v>
</v>
      </c>
      <c r="AK117" s="134" t="str">
        <f aca="false">
IF(AK115="","",VLOOKUP(AK115,シフト記号表!$C$5:$Y$46,23,0))</f>
        <v>
</v>
      </c>
      <c r="AL117" s="134" t="str">
        <f aca="false">
IF(AL115="","",VLOOKUP(AL115,シフト記号表!$C$5:$Y$46,23,0))</f>
        <v>
</v>
      </c>
      <c r="AM117" s="134" t="str">
        <f aca="false">
IF(AM115="","",VLOOKUP(AM115,シフト記号表!$C$5:$Y$46,23,0))</f>
        <v>
</v>
      </c>
      <c r="AN117" s="135" t="str">
        <f aca="false">
IF(AN115="","",VLOOKUP(AN115,シフト記号表!$C$5:$Y$46,23,0))</f>
        <v>
</v>
      </c>
      <c r="AO117" s="133" t="str">
        <f aca="false">
IF(AO115="","",VLOOKUP(AO115,シフト記号表!$C$5:$Y$46,23,0))</f>
        <v>
</v>
      </c>
      <c r="AP117" s="134" t="str">
        <f aca="false">
IF(AP115="","",VLOOKUP(AP115,シフト記号表!$C$5:$Y$46,23,0))</f>
        <v>
</v>
      </c>
      <c r="AQ117" s="134" t="str">
        <f aca="false">
IF(AQ115="","",VLOOKUP(AQ115,シフト記号表!$C$5:$Y$46,23,0))</f>
        <v>
</v>
      </c>
      <c r="AR117" s="134" t="str">
        <f aca="false">
IF(AR115="","",VLOOKUP(AR115,シフト記号表!$C$5:$Y$46,23,0))</f>
        <v>
</v>
      </c>
      <c r="AS117" s="134" t="str">
        <f aca="false">
IF(AS115="","",VLOOKUP(AS115,シフト記号表!$C$5:$Y$46,23,0))</f>
        <v>
</v>
      </c>
      <c r="AT117" s="134" t="str">
        <f aca="false">
IF(AT115="","",VLOOKUP(AT115,シフト記号表!$C$5:$Y$46,23,0))</f>
        <v>
</v>
      </c>
      <c r="AU117" s="135" t="str">
        <f aca="false">
IF(AU115="","",VLOOKUP(AU115,シフト記号表!$C$5:$Y$46,23,0))</f>
        <v>
</v>
      </c>
      <c r="AV117" s="133" t="str">
        <f aca="false">
IF(AV115="","",VLOOKUP(AV115,シフト記号表!$C$5:$Y$46,23,0))</f>
        <v>
</v>
      </c>
      <c r="AW117" s="134" t="str">
        <f aca="false">
IF(AW115="","",VLOOKUP(AW115,シフト記号表!$C$5:$Y$46,23,0))</f>
        <v>
</v>
      </c>
      <c r="AX117" s="134" t="str">
        <f aca="false">
IF(AX115="","",VLOOKUP(AX115,シフト記号表!$C$5:$Y$46,23,0))</f>
        <v>
</v>
      </c>
      <c r="AY117" s="134" t="str">
        <f aca="false">
IF(AY115="","",VLOOKUP(AY115,シフト記号表!$C$5:$Y$46,23,0))</f>
        <v>
</v>
      </c>
      <c r="AZ117" s="134" t="str">
        <f aca="false">
IF(AZ115="","",VLOOKUP(AZ115,シフト記号表!$C$5:$Y$46,23,0))</f>
        <v>
</v>
      </c>
      <c r="BA117" s="134" t="str">
        <f aca="false">
IF(BA115="","",VLOOKUP(BA115,シフト記号表!$C$5:$Y$46,23,0))</f>
        <v>
</v>
      </c>
      <c r="BB117" s="135" t="str">
        <f aca="false">
IF(BB115="","",VLOOKUP(BB115,シフト記号表!$C$5:$Y$46,23,0))</f>
        <v>
</v>
      </c>
      <c r="BC117" s="133" t="str">
        <f aca="false">
IF(BC115="","",VLOOKUP(BC115,シフト記号表!$C$5:$Y$46,23,0))</f>
        <v>
</v>
      </c>
      <c r="BD117" s="134" t="str">
        <f aca="false">
IF(BD115="","",VLOOKUP(BD115,シフト記号表!$C$5:$Y$46,23,0))</f>
        <v>
</v>
      </c>
      <c r="BE117" s="134" t="str">
        <f aca="false">
IF(BE115="","",VLOOKUP(BE115,シフト記号表!$C$5:$Y$46,23,0))</f>
        <v>
</v>
      </c>
      <c r="BF117" s="137" t="n">
        <f aca="false">
IF($BI$3="計画",SUM(AA117:BB117),IF($BI$3="実績",SUM(AA117:BE117),""))</f>
        <v>
0</v>
      </c>
      <c r="BG117" s="137"/>
      <c r="BH117" s="138" t="n">
        <f aca="false">
IF($BI$3="計画",BF117/4,IF($BI$3="実績",(BF117/($BI$7/7)),""))</f>
        <v>
0</v>
      </c>
      <c r="BI117" s="138"/>
      <c r="BJ117" s="158"/>
      <c r="BK117" s="158"/>
      <c r="BL117" s="158"/>
      <c r="BM117" s="158"/>
      <c r="BN117" s="158"/>
    </row>
    <row r="118" customFormat="false" ht="20.25" hidden="false" customHeight="true" outlineLevel="0" collapsed="false">
      <c r="A118" s="0"/>
      <c r="B118" s="139"/>
      <c r="C118" s="267"/>
      <c r="D118" s="267"/>
      <c r="E118" s="267"/>
      <c r="F118" s="267"/>
      <c r="G118" s="159"/>
      <c r="H118" s="159"/>
      <c r="I118" s="110"/>
      <c r="J118" s="111"/>
      <c r="K118" s="110"/>
      <c r="L118" s="111"/>
      <c r="M118" s="144"/>
      <c r="N118" s="144"/>
      <c r="O118" s="160"/>
      <c r="P118" s="160"/>
      <c r="Q118" s="160"/>
      <c r="R118" s="160"/>
      <c r="S118" s="146"/>
      <c r="T118" s="146"/>
      <c r="U118" s="146"/>
      <c r="V118" s="147" t="s">
        <v>
51</v>
      </c>
      <c r="W118" s="161"/>
      <c r="X118" s="161"/>
      <c r="Y118" s="162"/>
      <c r="Z118" s="168"/>
      <c r="AA118" s="151"/>
      <c r="AB118" s="268"/>
      <c r="AC118" s="268"/>
      <c r="AD118" s="268"/>
      <c r="AE118" s="268"/>
      <c r="AF118" s="268"/>
      <c r="AG118" s="154"/>
      <c r="AH118" s="151"/>
      <c r="AI118" s="268"/>
      <c r="AJ118" s="268"/>
      <c r="AK118" s="268"/>
      <c r="AL118" s="268"/>
      <c r="AM118" s="268"/>
      <c r="AN118" s="154"/>
      <c r="AO118" s="151"/>
      <c r="AP118" s="268"/>
      <c r="AQ118" s="268"/>
      <c r="AR118" s="268"/>
      <c r="AS118" s="268"/>
      <c r="AT118" s="268"/>
      <c r="AU118" s="154"/>
      <c r="AV118" s="151"/>
      <c r="AW118" s="268"/>
      <c r="AX118" s="268"/>
      <c r="AY118" s="268"/>
      <c r="AZ118" s="268"/>
      <c r="BA118" s="268"/>
      <c r="BB118" s="154"/>
      <c r="BC118" s="151"/>
      <c r="BD118" s="268"/>
      <c r="BE118" s="269"/>
      <c r="BF118" s="156"/>
      <c r="BG118" s="156"/>
      <c r="BH118" s="157"/>
      <c r="BI118" s="157"/>
      <c r="BJ118" s="158"/>
      <c r="BK118" s="158"/>
      <c r="BL118" s="158"/>
      <c r="BM118" s="158"/>
      <c r="BN118" s="158"/>
    </row>
    <row r="119" customFormat="false" ht="20.25" hidden="false" customHeight="true" outlineLevel="0" collapsed="false">
      <c r="A119" s="0"/>
      <c r="B119" s="108" t="n">
        <f aca="false">
B116+1</f>
        <v>
34</v>
      </c>
      <c r="C119" s="267"/>
      <c r="D119" s="267"/>
      <c r="E119" s="267"/>
      <c r="F119" s="267"/>
      <c r="G119" s="159"/>
      <c r="H119" s="159"/>
      <c r="I119" s="110"/>
      <c r="J119" s="111"/>
      <c r="K119" s="110"/>
      <c r="L119" s="111"/>
      <c r="M119" s="112"/>
      <c r="N119" s="112"/>
      <c r="O119" s="160"/>
      <c r="P119" s="160"/>
      <c r="Q119" s="160"/>
      <c r="R119" s="160"/>
      <c r="S119" s="146"/>
      <c r="T119" s="146"/>
      <c r="U119" s="146"/>
      <c r="V119" s="114" t="s">
        <v>
57</v>
      </c>
      <c r="W119" s="115"/>
      <c r="X119" s="115"/>
      <c r="Y119" s="116"/>
      <c r="Z119" s="117"/>
      <c r="AA119" s="118" t="str">
        <f aca="false">
IF(AA118="","",VLOOKUP(AA118,シフト記号表!$C$5:$W$46,21,0))</f>
        <v>
</v>
      </c>
      <c r="AB119" s="119" t="str">
        <f aca="false">
IF(AB118="","",VLOOKUP(AB118,シフト記号表!$C$5:$W$46,21,0))</f>
        <v>
</v>
      </c>
      <c r="AC119" s="119" t="str">
        <f aca="false">
IF(AC118="","",VLOOKUP(AC118,シフト記号表!$C$5:$W$46,21,0))</f>
        <v>
</v>
      </c>
      <c r="AD119" s="119" t="str">
        <f aca="false">
IF(AD118="","",VLOOKUP(AD118,シフト記号表!$C$5:$W$46,21,0))</f>
        <v>
</v>
      </c>
      <c r="AE119" s="119" t="str">
        <f aca="false">
IF(AE118="","",VLOOKUP(AE118,シフト記号表!$C$5:$W$46,21,0))</f>
        <v>
</v>
      </c>
      <c r="AF119" s="119" t="str">
        <f aca="false">
IF(AF118="","",VLOOKUP(AF118,シフト記号表!$C$5:$W$46,21,0))</f>
        <v>
</v>
      </c>
      <c r="AG119" s="120" t="str">
        <f aca="false">
IF(AG118="","",VLOOKUP(AG118,シフト記号表!$C$5:$W$46,21,0))</f>
        <v>
</v>
      </c>
      <c r="AH119" s="118" t="str">
        <f aca="false">
IF(AH118="","",VLOOKUP(AH118,シフト記号表!$C$5:$W$46,21,0))</f>
        <v>
</v>
      </c>
      <c r="AI119" s="119" t="str">
        <f aca="false">
IF(AI118="","",VLOOKUP(AI118,シフト記号表!$C$5:$W$46,21,0))</f>
        <v>
</v>
      </c>
      <c r="AJ119" s="119" t="str">
        <f aca="false">
IF(AJ118="","",VLOOKUP(AJ118,シフト記号表!$C$5:$W$46,21,0))</f>
        <v>
</v>
      </c>
      <c r="AK119" s="119" t="str">
        <f aca="false">
IF(AK118="","",VLOOKUP(AK118,シフト記号表!$C$5:$W$46,21,0))</f>
        <v>
</v>
      </c>
      <c r="AL119" s="119" t="str">
        <f aca="false">
IF(AL118="","",VLOOKUP(AL118,シフト記号表!$C$5:$W$46,21,0))</f>
        <v>
</v>
      </c>
      <c r="AM119" s="119" t="str">
        <f aca="false">
IF(AM118="","",VLOOKUP(AM118,シフト記号表!$C$5:$W$46,21,0))</f>
        <v>
</v>
      </c>
      <c r="AN119" s="120" t="str">
        <f aca="false">
IF(AN118="","",VLOOKUP(AN118,シフト記号表!$C$5:$W$46,21,0))</f>
        <v>
</v>
      </c>
      <c r="AO119" s="118" t="str">
        <f aca="false">
IF(AO118="","",VLOOKUP(AO118,シフト記号表!$C$5:$W$46,21,0))</f>
        <v>
</v>
      </c>
      <c r="AP119" s="119" t="str">
        <f aca="false">
IF(AP118="","",VLOOKUP(AP118,シフト記号表!$C$5:$W$46,21,0))</f>
        <v>
</v>
      </c>
      <c r="AQ119" s="119" t="str">
        <f aca="false">
IF(AQ118="","",VLOOKUP(AQ118,シフト記号表!$C$5:$W$46,21,0))</f>
        <v>
</v>
      </c>
      <c r="AR119" s="119" t="str">
        <f aca="false">
IF(AR118="","",VLOOKUP(AR118,シフト記号表!$C$5:$W$46,21,0))</f>
        <v>
</v>
      </c>
      <c r="AS119" s="119" t="str">
        <f aca="false">
IF(AS118="","",VLOOKUP(AS118,シフト記号表!$C$5:$W$46,21,0))</f>
        <v>
</v>
      </c>
      <c r="AT119" s="119" t="str">
        <f aca="false">
IF(AT118="","",VLOOKUP(AT118,シフト記号表!$C$5:$W$46,21,0))</f>
        <v>
</v>
      </c>
      <c r="AU119" s="120" t="str">
        <f aca="false">
IF(AU118="","",VLOOKUP(AU118,シフト記号表!$C$5:$W$46,21,0))</f>
        <v>
</v>
      </c>
      <c r="AV119" s="118" t="str">
        <f aca="false">
IF(AV118="","",VLOOKUP(AV118,シフト記号表!$C$5:$W$46,21,0))</f>
        <v>
</v>
      </c>
      <c r="AW119" s="119" t="str">
        <f aca="false">
IF(AW118="","",VLOOKUP(AW118,シフト記号表!$C$5:$W$46,21,0))</f>
        <v>
</v>
      </c>
      <c r="AX119" s="119" t="str">
        <f aca="false">
IF(AX118="","",VLOOKUP(AX118,シフト記号表!$C$5:$W$46,21,0))</f>
        <v>
</v>
      </c>
      <c r="AY119" s="119" t="str">
        <f aca="false">
IF(AY118="","",VLOOKUP(AY118,シフト記号表!$C$5:$W$46,21,0))</f>
        <v>
</v>
      </c>
      <c r="AZ119" s="119" t="str">
        <f aca="false">
IF(AZ118="","",VLOOKUP(AZ118,シフト記号表!$C$5:$W$46,21,0))</f>
        <v>
</v>
      </c>
      <c r="BA119" s="119" t="str">
        <f aca="false">
IF(BA118="","",VLOOKUP(BA118,シフト記号表!$C$5:$W$46,21,0))</f>
        <v>
</v>
      </c>
      <c r="BB119" s="120" t="str">
        <f aca="false">
IF(BB118="","",VLOOKUP(BB118,シフト記号表!$C$5:$W$46,21,0))</f>
        <v>
</v>
      </c>
      <c r="BC119" s="118" t="str">
        <f aca="false">
IF(BC118="","",VLOOKUP(BC118,シフト記号表!$C$5:$W$46,21,0))</f>
        <v>
</v>
      </c>
      <c r="BD119" s="119" t="str">
        <f aca="false">
IF(BD118="","",VLOOKUP(BD118,シフト記号表!$C$5:$W$46,21,0))</f>
        <v>
</v>
      </c>
      <c r="BE119" s="119" t="str">
        <f aca="false">
IF(BE118="","",VLOOKUP(BE118,シフト記号表!$C$5:$W$46,21,0))</f>
        <v>
</v>
      </c>
      <c r="BF119" s="122" t="n">
        <f aca="false">
IF($BI$3="計画",SUM(AA119:BB119),IF($BI$3="実績",SUM(AA119:BE119),""))</f>
        <v>
0</v>
      </c>
      <c r="BG119" s="122"/>
      <c r="BH119" s="123" t="n">
        <f aca="false">
IF($BI$3="計画",BF119/4,IF($BI$3="実績",(BF119/($BI$7/7)),""))</f>
        <v>
0</v>
      </c>
      <c r="BI119" s="123"/>
      <c r="BJ119" s="158"/>
      <c r="BK119" s="158"/>
      <c r="BL119" s="158"/>
      <c r="BM119" s="158"/>
      <c r="BN119" s="158"/>
    </row>
    <row r="120" customFormat="false" ht="20.25" hidden="false" customHeight="true" outlineLevel="0" collapsed="false">
      <c r="A120" s="0"/>
      <c r="B120" s="124"/>
      <c r="C120" s="267"/>
      <c r="D120" s="267"/>
      <c r="E120" s="267"/>
      <c r="F120" s="267"/>
      <c r="G120" s="125"/>
      <c r="H120" s="125"/>
      <c r="I120" s="126" t="n">
        <f aca="false">
G119</f>
        <v>
0</v>
      </c>
      <c r="J120" s="126"/>
      <c r="K120" s="126" t="n">
        <f aca="false">
M119</f>
        <v>
0</v>
      </c>
      <c r="L120" s="126"/>
      <c r="M120" s="127"/>
      <c r="N120" s="127"/>
      <c r="O120" s="128"/>
      <c r="P120" s="128"/>
      <c r="Q120" s="128"/>
      <c r="R120" s="128"/>
      <c r="S120" s="146"/>
      <c r="T120" s="146"/>
      <c r="U120" s="146"/>
      <c r="V120" s="129" t="s">
        <v>
58</v>
      </c>
      <c r="W120" s="172"/>
      <c r="X120" s="172"/>
      <c r="Y120" s="173"/>
      <c r="Z120" s="174"/>
      <c r="AA120" s="133" t="str">
        <f aca="false">
IF(AA118="","",VLOOKUP(AA118,シフト記号表!$C$5:$Y$46,23,0))</f>
        <v>
</v>
      </c>
      <c r="AB120" s="134" t="str">
        <f aca="false">
IF(AB118="","",VLOOKUP(AB118,シフト記号表!$C$5:$Y$46,23,0))</f>
        <v>
</v>
      </c>
      <c r="AC120" s="134" t="str">
        <f aca="false">
IF(AC118="","",VLOOKUP(AC118,シフト記号表!$C$5:$Y$46,23,0))</f>
        <v>
</v>
      </c>
      <c r="AD120" s="134" t="str">
        <f aca="false">
IF(AD118="","",VLOOKUP(AD118,シフト記号表!$C$5:$Y$46,23,0))</f>
        <v>
</v>
      </c>
      <c r="AE120" s="134" t="str">
        <f aca="false">
IF(AE118="","",VLOOKUP(AE118,シフト記号表!$C$5:$Y$46,23,0))</f>
        <v>
</v>
      </c>
      <c r="AF120" s="134" t="str">
        <f aca="false">
IF(AF118="","",VLOOKUP(AF118,シフト記号表!$C$5:$Y$46,23,0))</f>
        <v>
</v>
      </c>
      <c r="AG120" s="135" t="str">
        <f aca="false">
IF(AG118="","",VLOOKUP(AG118,シフト記号表!$C$5:$Y$46,23,0))</f>
        <v>
</v>
      </c>
      <c r="AH120" s="133" t="str">
        <f aca="false">
IF(AH118="","",VLOOKUP(AH118,シフト記号表!$C$5:$Y$46,23,0))</f>
        <v>
</v>
      </c>
      <c r="AI120" s="134" t="str">
        <f aca="false">
IF(AI118="","",VLOOKUP(AI118,シフト記号表!$C$5:$Y$46,23,0))</f>
        <v>
</v>
      </c>
      <c r="AJ120" s="134" t="str">
        <f aca="false">
IF(AJ118="","",VLOOKUP(AJ118,シフト記号表!$C$5:$Y$46,23,0))</f>
        <v>
</v>
      </c>
      <c r="AK120" s="134" t="str">
        <f aca="false">
IF(AK118="","",VLOOKUP(AK118,シフト記号表!$C$5:$Y$46,23,0))</f>
        <v>
</v>
      </c>
      <c r="AL120" s="134" t="str">
        <f aca="false">
IF(AL118="","",VLOOKUP(AL118,シフト記号表!$C$5:$Y$46,23,0))</f>
        <v>
</v>
      </c>
      <c r="AM120" s="134" t="str">
        <f aca="false">
IF(AM118="","",VLOOKUP(AM118,シフト記号表!$C$5:$Y$46,23,0))</f>
        <v>
</v>
      </c>
      <c r="AN120" s="135" t="str">
        <f aca="false">
IF(AN118="","",VLOOKUP(AN118,シフト記号表!$C$5:$Y$46,23,0))</f>
        <v>
</v>
      </c>
      <c r="AO120" s="133" t="str">
        <f aca="false">
IF(AO118="","",VLOOKUP(AO118,シフト記号表!$C$5:$Y$46,23,0))</f>
        <v>
</v>
      </c>
      <c r="AP120" s="134" t="str">
        <f aca="false">
IF(AP118="","",VLOOKUP(AP118,シフト記号表!$C$5:$Y$46,23,0))</f>
        <v>
</v>
      </c>
      <c r="AQ120" s="134" t="str">
        <f aca="false">
IF(AQ118="","",VLOOKUP(AQ118,シフト記号表!$C$5:$Y$46,23,0))</f>
        <v>
</v>
      </c>
      <c r="AR120" s="134" t="str">
        <f aca="false">
IF(AR118="","",VLOOKUP(AR118,シフト記号表!$C$5:$Y$46,23,0))</f>
        <v>
</v>
      </c>
      <c r="AS120" s="134" t="str">
        <f aca="false">
IF(AS118="","",VLOOKUP(AS118,シフト記号表!$C$5:$Y$46,23,0))</f>
        <v>
</v>
      </c>
      <c r="AT120" s="134" t="str">
        <f aca="false">
IF(AT118="","",VLOOKUP(AT118,シフト記号表!$C$5:$Y$46,23,0))</f>
        <v>
</v>
      </c>
      <c r="AU120" s="135" t="str">
        <f aca="false">
IF(AU118="","",VLOOKUP(AU118,シフト記号表!$C$5:$Y$46,23,0))</f>
        <v>
</v>
      </c>
      <c r="AV120" s="133" t="str">
        <f aca="false">
IF(AV118="","",VLOOKUP(AV118,シフト記号表!$C$5:$Y$46,23,0))</f>
        <v>
</v>
      </c>
      <c r="AW120" s="134" t="str">
        <f aca="false">
IF(AW118="","",VLOOKUP(AW118,シフト記号表!$C$5:$Y$46,23,0))</f>
        <v>
</v>
      </c>
      <c r="AX120" s="134" t="str">
        <f aca="false">
IF(AX118="","",VLOOKUP(AX118,シフト記号表!$C$5:$Y$46,23,0))</f>
        <v>
</v>
      </c>
      <c r="AY120" s="134" t="str">
        <f aca="false">
IF(AY118="","",VLOOKUP(AY118,シフト記号表!$C$5:$Y$46,23,0))</f>
        <v>
</v>
      </c>
      <c r="AZ120" s="134" t="str">
        <f aca="false">
IF(AZ118="","",VLOOKUP(AZ118,シフト記号表!$C$5:$Y$46,23,0))</f>
        <v>
</v>
      </c>
      <c r="BA120" s="134" t="str">
        <f aca="false">
IF(BA118="","",VLOOKUP(BA118,シフト記号表!$C$5:$Y$46,23,0))</f>
        <v>
</v>
      </c>
      <c r="BB120" s="135" t="str">
        <f aca="false">
IF(BB118="","",VLOOKUP(BB118,シフト記号表!$C$5:$Y$46,23,0))</f>
        <v>
</v>
      </c>
      <c r="BC120" s="133" t="str">
        <f aca="false">
IF(BC118="","",VLOOKUP(BC118,シフト記号表!$C$5:$Y$46,23,0))</f>
        <v>
</v>
      </c>
      <c r="BD120" s="134" t="str">
        <f aca="false">
IF(BD118="","",VLOOKUP(BD118,シフト記号表!$C$5:$Y$46,23,0))</f>
        <v>
</v>
      </c>
      <c r="BE120" s="134" t="str">
        <f aca="false">
IF(BE118="","",VLOOKUP(BE118,シフト記号表!$C$5:$Y$46,23,0))</f>
        <v>
</v>
      </c>
      <c r="BF120" s="137" t="n">
        <f aca="false">
IF($BI$3="計画",SUM(AA120:BB120),IF($BI$3="実績",SUM(AA120:BE120),""))</f>
        <v>
0</v>
      </c>
      <c r="BG120" s="137"/>
      <c r="BH120" s="138" t="n">
        <f aca="false">
IF($BI$3="計画",BF120/4,IF($BI$3="実績",(BF120/($BI$7/7)),""))</f>
        <v>
0</v>
      </c>
      <c r="BI120" s="138"/>
      <c r="BJ120" s="158"/>
      <c r="BK120" s="158"/>
      <c r="BL120" s="158"/>
      <c r="BM120" s="158"/>
      <c r="BN120" s="158"/>
    </row>
    <row r="121" customFormat="false" ht="20.25" hidden="false" customHeight="true" outlineLevel="0" collapsed="false">
      <c r="A121" s="0"/>
      <c r="B121" s="139"/>
      <c r="C121" s="267"/>
      <c r="D121" s="267"/>
      <c r="E121" s="267"/>
      <c r="F121" s="267"/>
      <c r="G121" s="159"/>
      <c r="H121" s="159"/>
      <c r="I121" s="110"/>
      <c r="J121" s="111"/>
      <c r="K121" s="110"/>
      <c r="L121" s="111"/>
      <c r="M121" s="144"/>
      <c r="N121" s="144"/>
      <c r="O121" s="160"/>
      <c r="P121" s="160"/>
      <c r="Q121" s="160"/>
      <c r="R121" s="160"/>
      <c r="S121" s="146"/>
      <c r="T121" s="146"/>
      <c r="U121" s="146"/>
      <c r="V121" s="147" t="s">
        <v>
51</v>
      </c>
      <c r="W121" s="161"/>
      <c r="X121" s="161"/>
      <c r="Y121" s="162"/>
      <c r="Z121" s="168"/>
      <c r="AA121" s="151"/>
      <c r="AB121" s="268"/>
      <c r="AC121" s="268"/>
      <c r="AD121" s="268"/>
      <c r="AE121" s="268"/>
      <c r="AF121" s="268"/>
      <c r="AG121" s="154"/>
      <c r="AH121" s="151"/>
      <c r="AI121" s="268"/>
      <c r="AJ121" s="268"/>
      <c r="AK121" s="268"/>
      <c r="AL121" s="268"/>
      <c r="AM121" s="268"/>
      <c r="AN121" s="154"/>
      <c r="AO121" s="151"/>
      <c r="AP121" s="268"/>
      <c r="AQ121" s="268"/>
      <c r="AR121" s="268"/>
      <c r="AS121" s="268"/>
      <c r="AT121" s="268"/>
      <c r="AU121" s="154"/>
      <c r="AV121" s="151"/>
      <c r="AW121" s="268"/>
      <c r="AX121" s="268"/>
      <c r="AY121" s="268"/>
      <c r="AZ121" s="268"/>
      <c r="BA121" s="268"/>
      <c r="BB121" s="154"/>
      <c r="BC121" s="151"/>
      <c r="BD121" s="268"/>
      <c r="BE121" s="269"/>
      <c r="BF121" s="156"/>
      <c r="BG121" s="156"/>
      <c r="BH121" s="157"/>
      <c r="BI121" s="157"/>
      <c r="BJ121" s="158"/>
      <c r="BK121" s="158"/>
      <c r="BL121" s="158"/>
      <c r="BM121" s="158"/>
      <c r="BN121" s="158"/>
    </row>
    <row r="122" customFormat="false" ht="20.25" hidden="false" customHeight="true" outlineLevel="0" collapsed="false">
      <c r="A122" s="0"/>
      <c r="B122" s="108" t="n">
        <f aca="false">
B119+1</f>
        <v>
35</v>
      </c>
      <c r="C122" s="267"/>
      <c r="D122" s="267"/>
      <c r="E122" s="267"/>
      <c r="F122" s="267"/>
      <c r="G122" s="159"/>
      <c r="H122" s="159"/>
      <c r="I122" s="110"/>
      <c r="J122" s="111"/>
      <c r="K122" s="110"/>
      <c r="L122" s="111"/>
      <c r="M122" s="112"/>
      <c r="N122" s="112"/>
      <c r="O122" s="160"/>
      <c r="P122" s="160"/>
      <c r="Q122" s="160"/>
      <c r="R122" s="160"/>
      <c r="S122" s="146"/>
      <c r="T122" s="146"/>
      <c r="U122" s="146"/>
      <c r="V122" s="114" t="s">
        <v>
57</v>
      </c>
      <c r="W122" s="115"/>
      <c r="X122" s="115"/>
      <c r="Y122" s="116"/>
      <c r="Z122" s="117"/>
      <c r="AA122" s="118" t="str">
        <f aca="false">
IF(AA121="","",VLOOKUP(AA121,シフト記号表!$C$5:$W$46,21,0))</f>
        <v>
</v>
      </c>
      <c r="AB122" s="119" t="str">
        <f aca="false">
IF(AB121="","",VLOOKUP(AB121,シフト記号表!$C$5:$W$46,21,0))</f>
        <v>
</v>
      </c>
      <c r="AC122" s="119" t="str">
        <f aca="false">
IF(AC121="","",VLOOKUP(AC121,シフト記号表!$C$5:$W$46,21,0))</f>
        <v>
</v>
      </c>
      <c r="AD122" s="119" t="str">
        <f aca="false">
IF(AD121="","",VLOOKUP(AD121,シフト記号表!$C$5:$W$46,21,0))</f>
        <v>
</v>
      </c>
      <c r="AE122" s="119" t="str">
        <f aca="false">
IF(AE121="","",VLOOKUP(AE121,シフト記号表!$C$5:$W$46,21,0))</f>
        <v>
</v>
      </c>
      <c r="AF122" s="119" t="str">
        <f aca="false">
IF(AF121="","",VLOOKUP(AF121,シフト記号表!$C$5:$W$46,21,0))</f>
        <v>
</v>
      </c>
      <c r="AG122" s="120" t="str">
        <f aca="false">
IF(AG121="","",VLOOKUP(AG121,シフト記号表!$C$5:$W$46,21,0))</f>
        <v>
</v>
      </c>
      <c r="AH122" s="118" t="str">
        <f aca="false">
IF(AH121="","",VLOOKUP(AH121,シフト記号表!$C$5:$W$46,21,0))</f>
        <v>
</v>
      </c>
      <c r="AI122" s="119" t="str">
        <f aca="false">
IF(AI121="","",VLOOKUP(AI121,シフト記号表!$C$5:$W$46,21,0))</f>
        <v>
</v>
      </c>
      <c r="AJ122" s="119" t="str">
        <f aca="false">
IF(AJ121="","",VLOOKUP(AJ121,シフト記号表!$C$5:$W$46,21,0))</f>
        <v>
</v>
      </c>
      <c r="AK122" s="119" t="str">
        <f aca="false">
IF(AK121="","",VLOOKUP(AK121,シフト記号表!$C$5:$W$46,21,0))</f>
        <v>
</v>
      </c>
      <c r="AL122" s="119" t="str">
        <f aca="false">
IF(AL121="","",VLOOKUP(AL121,シフト記号表!$C$5:$W$46,21,0))</f>
        <v>
</v>
      </c>
      <c r="AM122" s="119" t="str">
        <f aca="false">
IF(AM121="","",VLOOKUP(AM121,シフト記号表!$C$5:$W$46,21,0))</f>
        <v>
</v>
      </c>
      <c r="AN122" s="120" t="str">
        <f aca="false">
IF(AN121="","",VLOOKUP(AN121,シフト記号表!$C$5:$W$46,21,0))</f>
        <v>
</v>
      </c>
      <c r="AO122" s="118" t="str">
        <f aca="false">
IF(AO121="","",VLOOKUP(AO121,シフト記号表!$C$5:$W$46,21,0))</f>
        <v>
</v>
      </c>
      <c r="AP122" s="119" t="str">
        <f aca="false">
IF(AP121="","",VLOOKUP(AP121,シフト記号表!$C$5:$W$46,21,0))</f>
        <v>
</v>
      </c>
      <c r="AQ122" s="119" t="str">
        <f aca="false">
IF(AQ121="","",VLOOKUP(AQ121,シフト記号表!$C$5:$W$46,21,0))</f>
        <v>
</v>
      </c>
      <c r="AR122" s="119" t="str">
        <f aca="false">
IF(AR121="","",VLOOKUP(AR121,シフト記号表!$C$5:$W$46,21,0))</f>
        <v>
</v>
      </c>
      <c r="AS122" s="119" t="str">
        <f aca="false">
IF(AS121="","",VLOOKUP(AS121,シフト記号表!$C$5:$W$46,21,0))</f>
        <v>
</v>
      </c>
      <c r="AT122" s="119" t="str">
        <f aca="false">
IF(AT121="","",VLOOKUP(AT121,シフト記号表!$C$5:$W$46,21,0))</f>
        <v>
</v>
      </c>
      <c r="AU122" s="120" t="str">
        <f aca="false">
IF(AU121="","",VLOOKUP(AU121,シフト記号表!$C$5:$W$46,21,0))</f>
        <v>
</v>
      </c>
      <c r="AV122" s="118" t="str">
        <f aca="false">
IF(AV121="","",VLOOKUP(AV121,シフト記号表!$C$5:$W$46,21,0))</f>
        <v>
</v>
      </c>
      <c r="AW122" s="119" t="str">
        <f aca="false">
IF(AW121="","",VLOOKUP(AW121,シフト記号表!$C$5:$W$46,21,0))</f>
        <v>
</v>
      </c>
      <c r="AX122" s="119" t="str">
        <f aca="false">
IF(AX121="","",VLOOKUP(AX121,シフト記号表!$C$5:$W$46,21,0))</f>
        <v>
</v>
      </c>
      <c r="AY122" s="119" t="str">
        <f aca="false">
IF(AY121="","",VLOOKUP(AY121,シフト記号表!$C$5:$W$46,21,0))</f>
        <v>
</v>
      </c>
      <c r="AZ122" s="119" t="str">
        <f aca="false">
IF(AZ121="","",VLOOKUP(AZ121,シフト記号表!$C$5:$W$46,21,0))</f>
        <v>
</v>
      </c>
      <c r="BA122" s="119" t="str">
        <f aca="false">
IF(BA121="","",VLOOKUP(BA121,シフト記号表!$C$5:$W$46,21,0))</f>
        <v>
</v>
      </c>
      <c r="BB122" s="120" t="str">
        <f aca="false">
IF(BB121="","",VLOOKUP(BB121,シフト記号表!$C$5:$W$46,21,0))</f>
        <v>
</v>
      </c>
      <c r="BC122" s="118" t="str">
        <f aca="false">
IF(BC121="","",VLOOKUP(BC121,シフト記号表!$C$5:$W$46,21,0))</f>
        <v>
</v>
      </c>
      <c r="BD122" s="119" t="str">
        <f aca="false">
IF(BD121="","",VLOOKUP(BD121,シフト記号表!$C$5:$W$46,21,0))</f>
        <v>
</v>
      </c>
      <c r="BE122" s="119" t="str">
        <f aca="false">
IF(BE121="","",VLOOKUP(BE121,シフト記号表!$C$5:$W$46,21,0))</f>
        <v>
</v>
      </c>
      <c r="BF122" s="122" t="n">
        <f aca="false">
IF($BI$3="計画",SUM(AA122:BB122),IF($BI$3="実績",SUM(AA122:BE122),""))</f>
        <v>
0</v>
      </c>
      <c r="BG122" s="122"/>
      <c r="BH122" s="123" t="n">
        <f aca="false">
IF($BI$3="計画",BF122/4,IF($BI$3="実績",(BF122/($BI$7/7)),""))</f>
        <v>
0</v>
      </c>
      <c r="BI122" s="123"/>
      <c r="BJ122" s="158"/>
      <c r="BK122" s="158"/>
      <c r="BL122" s="158"/>
      <c r="BM122" s="158"/>
      <c r="BN122" s="158"/>
    </row>
    <row r="123" customFormat="false" ht="20.25" hidden="false" customHeight="true" outlineLevel="0" collapsed="false">
      <c r="A123" s="0"/>
      <c r="B123" s="124"/>
      <c r="C123" s="267"/>
      <c r="D123" s="267"/>
      <c r="E123" s="267"/>
      <c r="F123" s="267"/>
      <c r="G123" s="125"/>
      <c r="H123" s="125"/>
      <c r="I123" s="126" t="n">
        <f aca="false">
G122</f>
        <v>
0</v>
      </c>
      <c r="J123" s="126"/>
      <c r="K123" s="126" t="n">
        <f aca="false">
M122</f>
        <v>
0</v>
      </c>
      <c r="L123" s="126"/>
      <c r="M123" s="127"/>
      <c r="N123" s="127"/>
      <c r="O123" s="128"/>
      <c r="P123" s="128"/>
      <c r="Q123" s="128"/>
      <c r="R123" s="128"/>
      <c r="S123" s="146"/>
      <c r="T123" s="146"/>
      <c r="U123" s="146"/>
      <c r="V123" s="129" t="s">
        <v>
58</v>
      </c>
      <c r="W123" s="172"/>
      <c r="X123" s="172"/>
      <c r="Y123" s="173"/>
      <c r="Z123" s="174"/>
      <c r="AA123" s="133" t="str">
        <f aca="false">
IF(AA121="","",VLOOKUP(AA121,シフト記号表!$C$5:$Y$46,23,0))</f>
        <v>
</v>
      </c>
      <c r="AB123" s="134" t="str">
        <f aca="false">
IF(AB121="","",VLOOKUP(AB121,シフト記号表!$C$5:$Y$46,23,0))</f>
        <v>
</v>
      </c>
      <c r="AC123" s="134" t="str">
        <f aca="false">
IF(AC121="","",VLOOKUP(AC121,シフト記号表!$C$5:$Y$46,23,0))</f>
        <v>
</v>
      </c>
      <c r="AD123" s="134" t="str">
        <f aca="false">
IF(AD121="","",VLOOKUP(AD121,シフト記号表!$C$5:$Y$46,23,0))</f>
        <v>
</v>
      </c>
      <c r="AE123" s="134" t="str">
        <f aca="false">
IF(AE121="","",VLOOKUP(AE121,シフト記号表!$C$5:$Y$46,23,0))</f>
        <v>
</v>
      </c>
      <c r="AF123" s="134" t="str">
        <f aca="false">
IF(AF121="","",VLOOKUP(AF121,シフト記号表!$C$5:$Y$46,23,0))</f>
        <v>
</v>
      </c>
      <c r="AG123" s="135" t="str">
        <f aca="false">
IF(AG121="","",VLOOKUP(AG121,シフト記号表!$C$5:$Y$46,23,0))</f>
        <v>
</v>
      </c>
      <c r="AH123" s="133" t="str">
        <f aca="false">
IF(AH121="","",VLOOKUP(AH121,シフト記号表!$C$5:$Y$46,23,0))</f>
        <v>
</v>
      </c>
      <c r="AI123" s="134" t="str">
        <f aca="false">
IF(AI121="","",VLOOKUP(AI121,シフト記号表!$C$5:$Y$46,23,0))</f>
        <v>
</v>
      </c>
      <c r="AJ123" s="134" t="str">
        <f aca="false">
IF(AJ121="","",VLOOKUP(AJ121,シフト記号表!$C$5:$Y$46,23,0))</f>
        <v>
</v>
      </c>
      <c r="AK123" s="134" t="str">
        <f aca="false">
IF(AK121="","",VLOOKUP(AK121,シフト記号表!$C$5:$Y$46,23,0))</f>
        <v>
</v>
      </c>
      <c r="AL123" s="134" t="str">
        <f aca="false">
IF(AL121="","",VLOOKUP(AL121,シフト記号表!$C$5:$Y$46,23,0))</f>
        <v>
</v>
      </c>
      <c r="AM123" s="134" t="str">
        <f aca="false">
IF(AM121="","",VLOOKUP(AM121,シフト記号表!$C$5:$Y$46,23,0))</f>
        <v>
</v>
      </c>
      <c r="AN123" s="135" t="str">
        <f aca="false">
IF(AN121="","",VLOOKUP(AN121,シフト記号表!$C$5:$Y$46,23,0))</f>
        <v>
</v>
      </c>
      <c r="AO123" s="133" t="str">
        <f aca="false">
IF(AO121="","",VLOOKUP(AO121,シフト記号表!$C$5:$Y$46,23,0))</f>
        <v>
</v>
      </c>
      <c r="AP123" s="134" t="str">
        <f aca="false">
IF(AP121="","",VLOOKUP(AP121,シフト記号表!$C$5:$Y$46,23,0))</f>
        <v>
</v>
      </c>
      <c r="AQ123" s="134" t="str">
        <f aca="false">
IF(AQ121="","",VLOOKUP(AQ121,シフト記号表!$C$5:$Y$46,23,0))</f>
        <v>
</v>
      </c>
      <c r="AR123" s="134" t="str">
        <f aca="false">
IF(AR121="","",VLOOKUP(AR121,シフト記号表!$C$5:$Y$46,23,0))</f>
        <v>
</v>
      </c>
      <c r="AS123" s="134" t="str">
        <f aca="false">
IF(AS121="","",VLOOKUP(AS121,シフト記号表!$C$5:$Y$46,23,0))</f>
        <v>
</v>
      </c>
      <c r="AT123" s="134" t="str">
        <f aca="false">
IF(AT121="","",VLOOKUP(AT121,シフト記号表!$C$5:$Y$46,23,0))</f>
        <v>
</v>
      </c>
      <c r="AU123" s="135" t="str">
        <f aca="false">
IF(AU121="","",VLOOKUP(AU121,シフト記号表!$C$5:$Y$46,23,0))</f>
        <v>
</v>
      </c>
      <c r="AV123" s="133" t="str">
        <f aca="false">
IF(AV121="","",VLOOKUP(AV121,シフト記号表!$C$5:$Y$46,23,0))</f>
        <v>
</v>
      </c>
      <c r="AW123" s="134" t="str">
        <f aca="false">
IF(AW121="","",VLOOKUP(AW121,シフト記号表!$C$5:$Y$46,23,0))</f>
        <v>
</v>
      </c>
      <c r="AX123" s="134" t="str">
        <f aca="false">
IF(AX121="","",VLOOKUP(AX121,シフト記号表!$C$5:$Y$46,23,0))</f>
        <v>
</v>
      </c>
      <c r="AY123" s="134" t="str">
        <f aca="false">
IF(AY121="","",VLOOKUP(AY121,シフト記号表!$C$5:$Y$46,23,0))</f>
        <v>
</v>
      </c>
      <c r="AZ123" s="134" t="str">
        <f aca="false">
IF(AZ121="","",VLOOKUP(AZ121,シフト記号表!$C$5:$Y$46,23,0))</f>
        <v>
</v>
      </c>
      <c r="BA123" s="134" t="str">
        <f aca="false">
IF(BA121="","",VLOOKUP(BA121,シフト記号表!$C$5:$Y$46,23,0))</f>
        <v>
</v>
      </c>
      <c r="BB123" s="135" t="str">
        <f aca="false">
IF(BB121="","",VLOOKUP(BB121,シフト記号表!$C$5:$Y$46,23,0))</f>
        <v>
</v>
      </c>
      <c r="BC123" s="133" t="str">
        <f aca="false">
IF(BC121="","",VLOOKUP(BC121,シフト記号表!$C$5:$Y$46,23,0))</f>
        <v>
</v>
      </c>
      <c r="BD123" s="134" t="str">
        <f aca="false">
IF(BD121="","",VLOOKUP(BD121,シフト記号表!$C$5:$Y$46,23,0))</f>
        <v>
</v>
      </c>
      <c r="BE123" s="134" t="str">
        <f aca="false">
IF(BE121="","",VLOOKUP(BE121,シフト記号表!$C$5:$Y$46,23,0))</f>
        <v>
</v>
      </c>
      <c r="BF123" s="137" t="n">
        <f aca="false">
IF($BI$3="計画",SUM(AA123:BB123),IF($BI$3="実績",SUM(AA123:BE123),""))</f>
        <v>
0</v>
      </c>
      <c r="BG123" s="137"/>
      <c r="BH123" s="138" t="n">
        <f aca="false">
IF($BI$3="計画",BF123/4,IF($BI$3="実績",(BF123/($BI$7/7)),""))</f>
        <v>
0</v>
      </c>
      <c r="BI123" s="138"/>
      <c r="BJ123" s="158"/>
      <c r="BK123" s="158"/>
      <c r="BL123" s="158"/>
      <c r="BM123" s="158"/>
      <c r="BN123" s="158"/>
    </row>
    <row r="124" customFormat="false" ht="20.25" hidden="false" customHeight="true" outlineLevel="0" collapsed="false">
      <c r="A124" s="0"/>
      <c r="B124" s="139"/>
      <c r="C124" s="270"/>
      <c r="D124" s="270"/>
      <c r="E124" s="270"/>
      <c r="F124" s="270"/>
      <c r="G124" s="141"/>
      <c r="H124" s="141"/>
      <c r="I124" s="142"/>
      <c r="J124" s="143"/>
      <c r="K124" s="142"/>
      <c r="L124" s="143"/>
      <c r="M124" s="144"/>
      <c r="N124" s="144"/>
      <c r="O124" s="145"/>
      <c r="P124" s="145"/>
      <c r="Q124" s="145"/>
      <c r="R124" s="145"/>
      <c r="S124" s="177"/>
      <c r="T124" s="177"/>
      <c r="U124" s="177"/>
      <c r="V124" s="178" t="s">
        <v>
51</v>
      </c>
      <c r="W124" s="179"/>
      <c r="X124" s="179"/>
      <c r="Y124" s="180"/>
      <c r="Z124" s="181"/>
      <c r="AA124" s="151"/>
      <c r="AB124" s="268"/>
      <c r="AC124" s="268"/>
      <c r="AD124" s="268"/>
      <c r="AE124" s="268"/>
      <c r="AF124" s="268"/>
      <c r="AG124" s="154"/>
      <c r="AH124" s="151"/>
      <c r="AI124" s="268"/>
      <c r="AJ124" s="268"/>
      <c r="AK124" s="268"/>
      <c r="AL124" s="268"/>
      <c r="AM124" s="268"/>
      <c r="AN124" s="154"/>
      <c r="AO124" s="151"/>
      <c r="AP124" s="268"/>
      <c r="AQ124" s="268"/>
      <c r="AR124" s="268"/>
      <c r="AS124" s="268"/>
      <c r="AT124" s="268"/>
      <c r="AU124" s="154"/>
      <c r="AV124" s="151"/>
      <c r="AW124" s="268"/>
      <c r="AX124" s="268"/>
      <c r="AY124" s="268"/>
      <c r="AZ124" s="268"/>
      <c r="BA124" s="268"/>
      <c r="BB124" s="154"/>
      <c r="BC124" s="151"/>
      <c r="BD124" s="268"/>
      <c r="BE124" s="269"/>
      <c r="BF124" s="156"/>
      <c r="BG124" s="156"/>
      <c r="BH124" s="157"/>
      <c r="BI124" s="157"/>
      <c r="BJ124" s="182"/>
      <c r="BK124" s="182"/>
      <c r="BL124" s="182"/>
      <c r="BM124" s="182"/>
      <c r="BN124" s="182"/>
    </row>
    <row r="125" customFormat="false" ht="20.25" hidden="false" customHeight="true" outlineLevel="0" collapsed="false">
      <c r="A125" s="0"/>
      <c r="B125" s="108" t="n">
        <f aca="false">
B122+1</f>
        <v>
36</v>
      </c>
      <c r="C125" s="270"/>
      <c r="D125" s="270"/>
      <c r="E125" s="270"/>
      <c r="F125" s="270"/>
      <c r="G125" s="159"/>
      <c r="H125" s="159"/>
      <c r="I125" s="110"/>
      <c r="J125" s="111"/>
      <c r="K125" s="110"/>
      <c r="L125" s="111"/>
      <c r="M125" s="112"/>
      <c r="N125" s="112"/>
      <c r="O125" s="160"/>
      <c r="P125" s="160"/>
      <c r="Q125" s="160"/>
      <c r="R125" s="160"/>
      <c r="S125" s="177"/>
      <c r="T125" s="177"/>
      <c r="U125" s="177"/>
      <c r="V125" s="114" t="s">
        <v>
57</v>
      </c>
      <c r="W125" s="115"/>
      <c r="X125" s="115"/>
      <c r="Y125" s="116"/>
      <c r="Z125" s="117"/>
      <c r="AA125" s="118" t="str">
        <f aca="false">
IF(AA124="","",VLOOKUP(AA124,シフト記号表!$C$5:$W$46,21,0))</f>
        <v>
</v>
      </c>
      <c r="AB125" s="119" t="str">
        <f aca="false">
IF(AB124="","",VLOOKUP(AB124,シフト記号表!$C$5:$W$46,21,0))</f>
        <v>
</v>
      </c>
      <c r="AC125" s="119" t="str">
        <f aca="false">
IF(AC124="","",VLOOKUP(AC124,シフト記号表!$C$5:$W$46,21,0))</f>
        <v>
</v>
      </c>
      <c r="AD125" s="119" t="str">
        <f aca="false">
IF(AD124="","",VLOOKUP(AD124,シフト記号表!$C$5:$W$46,21,0))</f>
        <v>
</v>
      </c>
      <c r="AE125" s="119" t="str">
        <f aca="false">
IF(AE124="","",VLOOKUP(AE124,シフト記号表!$C$5:$W$46,21,0))</f>
        <v>
</v>
      </c>
      <c r="AF125" s="119" t="str">
        <f aca="false">
IF(AF124="","",VLOOKUP(AF124,シフト記号表!$C$5:$W$46,21,0))</f>
        <v>
</v>
      </c>
      <c r="AG125" s="120" t="str">
        <f aca="false">
IF(AG124="","",VLOOKUP(AG124,シフト記号表!$C$5:$W$46,21,0))</f>
        <v>
</v>
      </c>
      <c r="AH125" s="118" t="str">
        <f aca="false">
IF(AH124="","",VLOOKUP(AH124,シフト記号表!$C$5:$W$46,21,0))</f>
        <v>
</v>
      </c>
      <c r="AI125" s="119" t="str">
        <f aca="false">
IF(AI124="","",VLOOKUP(AI124,シフト記号表!$C$5:$W$46,21,0))</f>
        <v>
</v>
      </c>
      <c r="AJ125" s="119" t="str">
        <f aca="false">
IF(AJ124="","",VLOOKUP(AJ124,シフト記号表!$C$5:$W$46,21,0))</f>
        <v>
</v>
      </c>
      <c r="AK125" s="119" t="str">
        <f aca="false">
IF(AK124="","",VLOOKUP(AK124,シフト記号表!$C$5:$W$46,21,0))</f>
        <v>
</v>
      </c>
      <c r="AL125" s="119" t="str">
        <f aca="false">
IF(AL124="","",VLOOKUP(AL124,シフト記号表!$C$5:$W$46,21,0))</f>
        <v>
</v>
      </c>
      <c r="AM125" s="119" t="str">
        <f aca="false">
IF(AM124="","",VLOOKUP(AM124,シフト記号表!$C$5:$W$46,21,0))</f>
        <v>
</v>
      </c>
      <c r="AN125" s="120" t="str">
        <f aca="false">
IF(AN124="","",VLOOKUP(AN124,シフト記号表!$C$5:$W$46,21,0))</f>
        <v>
</v>
      </c>
      <c r="AO125" s="118" t="str">
        <f aca="false">
IF(AO124="","",VLOOKUP(AO124,シフト記号表!$C$5:$W$46,21,0))</f>
        <v>
</v>
      </c>
      <c r="AP125" s="119" t="str">
        <f aca="false">
IF(AP124="","",VLOOKUP(AP124,シフト記号表!$C$5:$W$46,21,0))</f>
        <v>
</v>
      </c>
      <c r="AQ125" s="119" t="str">
        <f aca="false">
IF(AQ124="","",VLOOKUP(AQ124,シフト記号表!$C$5:$W$46,21,0))</f>
        <v>
</v>
      </c>
      <c r="AR125" s="119" t="str">
        <f aca="false">
IF(AR124="","",VLOOKUP(AR124,シフト記号表!$C$5:$W$46,21,0))</f>
        <v>
</v>
      </c>
      <c r="AS125" s="119" t="str">
        <f aca="false">
IF(AS124="","",VLOOKUP(AS124,シフト記号表!$C$5:$W$46,21,0))</f>
        <v>
</v>
      </c>
      <c r="AT125" s="119" t="str">
        <f aca="false">
IF(AT124="","",VLOOKUP(AT124,シフト記号表!$C$5:$W$46,21,0))</f>
        <v>
</v>
      </c>
      <c r="AU125" s="120" t="str">
        <f aca="false">
IF(AU124="","",VLOOKUP(AU124,シフト記号表!$C$5:$W$46,21,0))</f>
        <v>
</v>
      </c>
      <c r="AV125" s="118" t="str">
        <f aca="false">
IF(AV124="","",VLOOKUP(AV124,シフト記号表!$C$5:$W$46,21,0))</f>
        <v>
</v>
      </c>
      <c r="AW125" s="119" t="str">
        <f aca="false">
IF(AW124="","",VLOOKUP(AW124,シフト記号表!$C$5:$W$46,21,0))</f>
        <v>
</v>
      </c>
      <c r="AX125" s="119" t="str">
        <f aca="false">
IF(AX124="","",VLOOKUP(AX124,シフト記号表!$C$5:$W$46,21,0))</f>
        <v>
</v>
      </c>
      <c r="AY125" s="119" t="str">
        <f aca="false">
IF(AY124="","",VLOOKUP(AY124,シフト記号表!$C$5:$W$46,21,0))</f>
        <v>
</v>
      </c>
      <c r="AZ125" s="119" t="str">
        <f aca="false">
IF(AZ124="","",VLOOKUP(AZ124,シフト記号表!$C$5:$W$46,21,0))</f>
        <v>
</v>
      </c>
      <c r="BA125" s="119" t="str">
        <f aca="false">
IF(BA124="","",VLOOKUP(BA124,シフト記号表!$C$5:$W$46,21,0))</f>
        <v>
</v>
      </c>
      <c r="BB125" s="120" t="str">
        <f aca="false">
IF(BB124="","",VLOOKUP(BB124,シフト記号表!$C$5:$W$46,21,0))</f>
        <v>
</v>
      </c>
      <c r="BC125" s="118" t="str">
        <f aca="false">
IF(BC124="","",VLOOKUP(BC124,シフト記号表!$C$5:$W$46,21,0))</f>
        <v>
</v>
      </c>
      <c r="BD125" s="119" t="str">
        <f aca="false">
IF(BD124="","",VLOOKUP(BD124,シフト記号表!$C$5:$W$46,21,0))</f>
        <v>
</v>
      </c>
      <c r="BE125" s="119" t="str">
        <f aca="false">
IF(BE124="","",VLOOKUP(BE124,シフト記号表!$C$5:$W$46,21,0))</f>
        <v>
</v>
      </c>
      <c r="BF125" s="122" t="n">
        <f aca="false">
IF($BI$3="計画",SUM(AA125:BB125),IF($BI$3="実績",SUM(AA125:BE125),""))</f>
        <v>
0</v>
      </c>
      <c r="BG125" s="122"/>
      <c r="BH125" s="123" t="n">
        <f aca="false">
IF($BI$3="計画",BF125/4,IF($BI$3="実績",(BF125/($BI$7/7)),""))</f>
        <v>
0</v>
      </c>
      <c r="BI125" s="123"/>
      <c r="BJ125" s="182"/>
      <c r="BK125" s="182"/>
      <c r="BL125" s="182"/>
      <c r="BM125" s="182"/>
      <c r="BN125" s="182"/>
    </row>
    <row r="126" customFormat="false" ht="20.25" hidden="false" customHeight="true" outlineLevel="0" collapsed="false">
      <c r="A126" s="0"/>
      <c r="B126" s="183"/>
      <c r="C126" s="270"/>
      <c r="D126" s="270"/>
      <c r="E126" s="270"/>
      <c r="F126" s="270"/>
      <c r="G126" s="184"/>
      <c r="H126" s="184"/>
      <c r="I126" s="185" t="n">
        <f aca="false">
G125</f>
        <v>
0</v>
      </c>
      <c r="J126" s="185"/>
      <c r="K126" s="185" t="n">
        <f aca="false">
M125</f>
        <v>
0</v>
      </c>
      <c r="L126" s="185"/>
      <c r="M126" s="186"/>
      <c r="N126" s="186"/>
      <c r="O126" s="187"/>
      <c r="P126" s="187"/>
      <c r="Q126" s="187"/>
      <c r="R126" s="187"/>
      <c r="S126" s="177"/>
      <c r="T126" s="177"/>
      <c r="U126" s="177"/>
      <c r="V126" s="188" t="s">
        <v>
58</v>
      </c>
      <c r="W126" s="189"/>
      <c r="X126" s="189"/>
      <c r="Y126" s="190"/>
      <c r="Z126" s="191"/>
      <c r="AA126" s="192" t="str">
        <f aca="false">
IF(AA124="","",VLOOKUP(AA124,シフト記号表!$C$5:$Y$46,23,0))</f>
        <v>
</v>
      </c>
      <c r="AB126" s="193" t="str">
        <f aca="false">
IF(AB124="","",VLOOKUP(AB124,シフト記号表!$C$5:$Y$46,23,0))</f>
        <v>
</v>
      </c>
      <c r="AC126" s="193" t="str">
        <f aca="false">
IF(AC124="","",VLOOKUP(AC124,シフト記号表!$C$5:$Y$46,23,0))</f>
        <v>
</v>
      </c>
      <c r="AD126" s="193" t="str">
        <f aca="false">
IF(AD124="","",VLOOKUP(AD124,シフト記号表!$C$5:$Y$46,23,0))</f>
        <v>
</v>
      </c>
      <c r="AE126" s="193" t="str">
        <f aca="false">
IF(AE124="","",VLOOKUP(AE124,シフト記号表!$C$5:$Y$46,23,0))</f>
        <v>
</v>
      </c>
      <c r="AF126" s="193" t="str">
        <f aca="false">
IF(AF124="","",VLOOKUP(AF124,シフト記号表!$C$5:$Y$46,23,0))</f>
        <v>
</v>
      </c>
      <c r="AG126" s="194" t="str">
        <f aca="false">
IF(AG124="","",VLOOKUP(AG124,シフト記号表!$C$5:$Y$46,23,0))</f>
        <v>
</v>
      </c>
      <c r="AH126" s="192" t="str">
        <f aca="false">
IF(AH124="","",VLOOKUP(AH124,シフト記号表!$C$5:$Y$46,23,0))</f>
        <v>
</v>
      </c>
      <c r="AI126" s="193" t="str">
        <f aca="false">
IF(AI124="","",VLOOKUP(AI124,シフト記号表!$C$5:$Y$46,23,0))</f>
        <v>
</v>
      </c>
      <c r="AJ126" s="193" t="str">
        <f aca="false">
IF(AJ124="","",VLOOKUP(AJ124,シフト記号表!$C$5:$Y$46,23,0))</f>
        <v>
</v>
      </c>
      <c r="AK126" s="193" t="str">
        <f aca="false">
IF(AK124="","",VLOOKUP(AK124,シフト記号表!$C$5:$Y$46,23,0))</f>
        <v>
</v>
      </c>
      <c r="AL126" s="193" t="str">
        <f aca="false">
IF(AL124="","",VLOOKUP(AL124,シフト記号表!$C$5:$Y$46,23,0))</f>
        <v>
</v>
      </c>
      <c r="AM126" s="193" t="str">
        <f aca="false">
IF(AM124="","",VLOOKUP(AM124,シフト記号表!$C$5:$Y$46,23,0))</f>
        <v>
</v>
      </c>
      <c r="AN126" s="194" t="str">
        <f aca="false">
IF(AN124="","",VLOOKUP(AN124,シフト記号表!$C$5:$Y$46,23,0))</f>
        <v>
</v>
      </c>
      <c r="AO126" s="192" t="str">
        <f aca="false">
IF(AO124="","",VLOOKUP(AO124,シフト記号表!$C$5:$Y$46,23,0))</f>
        <v>
</v>
      </c>
      <c r="AP126" s="193" t="str">
        <f aca="false">
IF(AP124="","",VLOOKUP(AP124,シフト記号表!$C$5:$Y$46,23,0))</f>
        <v>
</v>
      </c>
      <c r="AQ126" s="193" t="str">
        <f aca="false">
IF(AQ124="","",VLOOKUP(AQ124,シフト記号表!$C$5:$Y$46,23,0))</f>
        <v>
</v>
      </c>
      <c r="AR126" s="193" t="str">
        <f aca="false">
IF(AR124="","",VLOOKUP(AR124,シフト記号表!$C$5:$Y$46,23,0))</f>
        <v>
</v>
      </c>
      <c r="AS126" s="193" t="str">
        <f aca="false">
IF(AS124="","",VLOOKUP(AS124,シフト記号表!$C$5:$Y$46,23,0))</f>
        <v>
</v>
      </c>
      <c r="AT126" s="193" t="str">
        <f aca="false">
IF(AT124="","",VLOOKUP(AT124,シフト記号表!$C$5:$Y$46,23,0))</f>
        <v>
</v>
      </c>
      <c r="AU126" s="194" t="str">
        <f aca="false">
IF(AU124="","",VLOOKUP(AU124,シフト記号表!$C$5:$Y$46,23,0))</f>
        <v>
</v>
      </c>
      <c r="AV126" s="192" t="str">
        <f aca="false">
IF(AV124="","",VLOOKUP(AV124,シフト記号表!$C$5:$Y$46,23,0))</f>
        <v>
</v>
      </c>
      <c r="AW126" s="193" t="str">
        <f aca="false">
IF(AW124="","",VLOOKUP(AW124,シフト記号表!$C$5:$Y$46,23,0))</f>
        <v>
</v>
      </c>
      <c r="AX126" s="193" t="str">
        <f aca="false">
IF(AX124="","",VLOOKUP(AX124,シフト記号表!$C$5:$Y$46,23,0))</f>
        <v>
</v>
      </c>
      <c r="AY126" s="193" t="str">
        <f aca="false">
IF(AY124="","",VLOOKUP(AY124,シフト記号表!$C$5:$Y$46,23,0))</f>
        <v>
</v>
      </c>
      <c r="AZ126" s="193" t="str">
        <f aca="false">
IF(AZ124="","",VLOOKUP(AZ124,シフト記号表!$C$5:$Y$46,23,0))</f>
        <v>
</v>
      </c>
      <c r="BA126" s="193" t="str">
        <f aca="false">
IF(BA124="","",VLOOKUP(BA124,シフト記号表!$C$5:$Y$46,23,0))</f>
        <v>
</v>
      </c>
      <c r="BB126" s="194" t="str">
        <f aca="false">
IF(BB124="","",VLOOKUP(BB124,シフト記号表!$C$5:$Y$46,23,0))</f>
        <v>
</v>
      </c>
      <c r="BC126" s="192" t="str">
        <f aca="false">
IF(BC124="","",VLOOKUP(BC124,シフト記号表!$C$5:$Y$46,23,0))</f>
        <v>
</v>
      </c>
      <c r="BD126" s="193" t="str">
        <f aca="false">
IF(BD124="","",VLOOKUP(BD124,シフト記号表!$C$5:$Y$46,23,0))</f>
        <v>
</v>
      </c>
      <c r="BE126" s="195" t="str">
        <f aca="false">
IF(BE124="","",VLOOKUP(BE124,シフト記号表!$C$5:$Y$46,23,0))</f>
        <v>
</v>
      </c>
      <c r="BF126" s="196" t="n">
        <f aca="false">
IF($BI$3="計画",SUM(AA126:BB126),IF($BI$3="実績",SUM(AA126:BE126),""))</f>
        <v>
0</v>
      </c>
      <c r="BG126" s="196"/>
      <c r="BH126" s="197" t="n">
        <f aca="false">
IF($BI$3="計画",BF126/4,IF($BI$3="実績",(BF126/($BI$7/7)),""))</f>
        <v>
0</v>
      </c>
      <c r="BI126" s="197"/>
      <c r="BJ126" s="182"/>
      <c r="BK126" s="182"/>
      <c r="BL126" s="182"/>
      <c r="BM126" s="182"/>
      <c r="BN126" s="182"/>
    </row>
    <row r="127" customFormat="false" ht="20.25" hidden="false" customHeight="true" outlineLevel="0" collapsed="false">
      <c r="A127" s="0"/>
      <c r="B127" s="198"/>
      <c r="C127" s="198"/>
      <c r="D127" s="198"/>
      <c r="E127" s="198"/>
      <c r="F127" s="198"/>
      <c r="G127" s="199"/>
      <c r="H127" s="199"/>
      <c r="I127" s="199"/>
      <c r="J127" s="199"/>
      <c r="K127" s="199"/>
      <c r="L127" s="199"/>
      <c r="M127" s="200"/>
      <c r="N127" s="200"/>
      <c r="O127" s="199"/>
      <c r="P127" s="199"/>
      <c r="Q127" s="199"/>
      <c r="R127" s="199"/>
      <c r="S127" s="201"/>
      <c r="T127" s="201"/>
      <c r="U127" s="201"/>
      <c r="V127" s="202"/>
      <c r="W127" s="202"/>
      <c r="X127" s="202"/>
      <c r="Y127" s="203"/>
      <c r="Z127" s="204"/>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6"/>
      <c r="BI127" s="206"/>
      <c r="BJ127" s="201"/>
      <c r="BK127" s="201"/>
      <c r="BL127" s="201"/>
      <c r="BM127" s="201"/>
      <c r="BN127" s="201"/>
    </row>
    <row r="128" customFormat="false" ht="20.25" hidden="false" customHeight="true" outlineLevel="0" collapsed="false">
      <c r="A128" s="0"/>
      <c r="B128" s="198"/>
      <c r="C128" s="198"/>
      <c r="D128" s="198"/>
      <c r="E128" s="198"/>
      <c r="F128" s="198"/>
      <c r="G128" s="199"/>
      <c r="H128" s="199"/>
      <c r="I128" s="199"/>
      <c r="J128" s="199"/>
      <c r="K128" s="199"/>
      <c r="L128" s="199"/>
      <c r="M128" s="200"/>
      <c r="N128" s="207" t="s">
        <v>
109</v>
      </c>
      <c r="O128" s="207"/>
      <c r="P128" s="207"/>
      <c r="Q128" s="207"/>
      <c r="R128" s="207"/>
      <c r="S128" s="207"/>
      <c r="T128" s="207"/>
      <c r="U128" s="207"/>
      <c r="V128" s="207"/>
      <c r="W128" s="207"/>
      <c r="X128" s="208"/>
      <c r="Y128" s="207"/>
      <c r="Z128" s="207"/>
      <c r="AA128" s="207"/>
      <c r="AB128" s="207"/>
      <c r="AC128" s="207"/>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6"/>
      <c r="BI128" s="206"/>
      <c r="BJ128" s="201"/>
      <c r="BK128" s="201"/>
      <c r="BL128" s="201"/>
      <c r="BM128" s="201"/>
      <c r="BN128" s="201"/>
    </row>
    <row r="129" customFormat="false" ht="20.25" hidden="false" customHeight="true" outlineLevel="0" collapsed="false">
      <c r="A129" s="0"/>
      <c r="B129" s="198"/>
      <c r="C129" s="198"/>
      <c r="D129" s="198"/>
      <c r="E129" s="198"/>
      <c r="F129" s="198"/>
      <c r="G129" s="199"/>
      <c r="H129" s="199"/>
      <c r="I129" s="199"/>
      <c r="J129" s="199"/>
      <c r="K129" s="199"/>
      <c r="L129" s="199"/>
      <c r="M129" s="200"/>
      <c r="N129" s="207"/>
      <c r="O129" s="209" t="s">
        <v>
110</v>
      </c>
      <c r="P129" s="207"/>
      <c r="Q129" s="207"/>
      <c r="R129" s="207"/>
      <c r="S129" s="207"/>
      <c r="T129" s="207"/>
      <c r="U129" s="207"/>
      <c r="V129" s="207"/>
      <c r="W129" s="207"/>
      <c r="X129" s="208"/>
      <c r="Y129" s="207"/>
      <c r="Z129" s="207"/>
      <c r="AA129" s="207"/>
      <c r="AB129" s="207"/>
      <c r="AC129" s="207"/>
      <c r="AD129" s="205"/>
      <c r="AE129" s="209" t="s">
        <v>
111</v>
      </c>
      <c r="AF129" s="207"/>
      <c r="AG129" s="207"/>
      <c r="AH129" s="207"/>
      <c r="AI129" s="207"/>
      <c r="AJ129" s="207"/>
      <c r="AK129" s="207"/>
      <c r="AL129" s="207"/>
      <c r="AM129" s="207"/>
      <c r="AN129" s="208"/>
      <c r="AO129" s="207"/>
      <c r="AP129" s="207"/>
      <c r="AQ129" s="207"/>
      <c r="AR129" s="207"/>
      <c r="AS129" s="205"/>
      <c r="AT129" s="205"/>
      <c r="AU129" s="209" t="s">
        <v>
112</v>
      </c>
      <c r="AV129" s="205"/>
      <c r="AW129" s="205"/>
      <c r="AX129" s="205"/>
      <c r="AY129" s="205"/>
      <c r="AZ129" s="205"/>
      <c r="BA129" s="205"/>
      <c r="BB129" s="205"/>
      <c r="BC129" s="205"/>
      <c r="BD129" s="205"/>
      <c r="BE129" s="205"/>
      <c r="BF129" s="205"/>
      <c r="BG129" s="205"/>
      <c r="BH129" s="206"/>
      <c r="BI129" s="206"/>
      <c r="BJ129" s="271"/>
      <c r="BK129" s="271"/>
      <c r="BL129" s="271"/>
      <c r="BM129" s="271"/>
      <c r="BN129" s="201"/>
    </row>
    <row r="130" customFormat="false" ht="20.25" hidden="false" customHeight="true" outlineLevel="0" collapsed="false">
      <c r="A130" s="0"/>
      <c r="B130" s="198"/>
      <c r="C130" s="198"/>
      <c r="D130" s="198"/>
      <c r="E130" s="198"/>
      <c r="F130" s="198"/>
      <c r="G130" s="199"/>
      <c r="H130" s="199"/>
      <c r="I130" s="199"/>
      <c r="J130" s="199"/>
      <c r="K130" s="199"/>
      <c r="L130" s="199"/>
      <c r="M130" s="200"/>
      <c r="N130" s="207"/>
      <c r="O130" s="210" t="s">
        <v>
113</v>
      </c>
      <c r="P130" s="210"/>
      <c r="Q130" s="211" t="s">
        <v>
114</v>
      </c>
      <c r="R130" s="211"/>
      <c r="S130" s="211"/>
      <c r="T130" s="211"/>
      <c r="U130" s="207"/>
      <c r="V130" s="212" t="s">
        <v>
115</v>
      </c>
      <c r="W130" s="212"/>
      <c r="X130" s="212"/>
      <c r="Y130" s="212"/>
      <c r="Z130" s="213"/>
      <c r="AA130" s="211" t="s">
        <v>
116</v>
      </c>
      <c r="AB130" s="211"/>
      <c r="AC130" s="0"/>
      <c r="AD130" s="205"/>
      <c r="AE130" s="210" t="s">
        <v>
113</v>
      </c>
      <c r="AF130" s="210"/>
      <c r="AG130" s="211" t="s">
        <v>
114</v>
      </c>
      <c r="AH130" s="211"/>
      <c r="AI130" s="211"/>
      <c r="AJ130" s="211"/>
      <c r="AK130" s="207"/>
      <c r="AL130" s="212" t="s">
        <v>
115</v>
      </c>
      <c r="AM130" s="212"/>
      <c r="AN130" s="212"/>
      <c r="AO130" s="212"/>
      <c r="AP130" s="213"/>
      <c r="AQ130" s="211" t="s">
        <v>
116</v>
      </c>
      <c r="AR130" s="211"/>
      <c r="AS130" s="205"/>
      <c r="AT130" s="205"/>
      <c r="AU130" s="205"/>
      <c r="AV130" s="205"/>
      <c r="AW130" s="205"/>
      <c r="AX130" s="205"/>
      <c r="AY130" s="205"/>
      <c r="AZ130" s="205"/>
      <c r="BA130" s="205"/>
      <c r="BB130" s="205"/>
      <c r="BC130" s="205"/>
      <c r="BD130" s="205"/>
      <c r="BE130" s="205"/>
      <c r="BF130" s="205"/>
      <c r="BG130" s="205"/>
      <c r="BH130" s="206"/>
      <c r="BI130" s="206"/>
      <c r="BJ130" s="271"/>
      <c r="BK130" s="271"/>
      <c r="BL130" s="271"/>
      <c r="BM130" s="271"/>
      <c r="BN130" s="201"/>
    </row>
    <row r="131" customFormat="false" ht="20.25" hidden="false" customHeight="true" outlineLevel="0" collapsed="false">
      <c r="A131" s="0"/>
      <c r="B131" s="198"/>
      <c r="C131" s="198"/>
      <c r="D131" s="198"/>
      <c r="E131" s="198"/>
      <c r="F131" s="198"/>
      <c r="G131" s="199"/>
      <c r="H131" s="199"/>
      <c r="I131" s="199"/>
      <c r="J131" s="199"/>
      <c r="K131" s="199"/>
      <c r="L131" s="199"/>
      <c r="M131" s="200"/>
      <c r="N131" s="207"/>
      <c r="O131" s="210"/>
      <c r="P131" s="210"/>
      <c r="Q131" s="210" t="s">
        <v>
117</v>
      </c>
      <c r="R131" s="210"/>
      <c r="S131" s="210" t="s">
        <v>
118</v>
      </c>
      <c r="T131" s="210"/>
      <c r="U131" s="207"/>
      <c r="V131" s="210" t="s">
        <v>
117</v>
      </c>
      <c r="W131" s="210"/>
      <c r="X131" s="210" t="s">
        <v>
118</v>
      </c>
      <c r="Y131" s="210"/>
      <c r="Z131" s="213"/>
      <c r="AA131" s="211" t="s">
        <v>
119</v>
      </c>
      <c r="AB131" s="211"/>
      <c r="AC131" s="0"/>
      <c r="AD131" s="205"/>
      <c r="AE131" s="210"/>
      <c r="AF131" s="210"/>
      <c r="AG131" s="210" t="s">
        <v>
117</v>
      </c>
      <c r="AH131" s="210"/>
      <c r="AI131" s="210" t="s">
        <v>
118</v>
      </c>
      <c r="AJ131" s="210"/>
      <c r="AK131" s="207"/>
      <c r="AL131" s="210" t="s">
        <v>
117</v>
      </c>
      <c r="AM131" s="210"/>
      <c r="AN131" s="210" t="s">
        <v>
118</v>
      </c>
      <c r="AO131" s="210"/>
      <c r="AP131" s="213"/>
      <c r="AQ131" s="211" t="s">
        <v>
119</v>
      </c>
      <c r="AR131" s="211"/>
      <c r="AS131" s="205"/>
      <c r="AT131" s="205"/>
      <c r="AU131" s="211" t="s">
        <v>
72</v>
      </c>
      <c r="AV131" s="211"/>
      <c r="AW131" s="211"/>
      <c r="AX131" s="211"/>
      <c r="AY131" s="213"/>
      <c r="AZ131" s="211" t="s">
        <v>
83</v>
      </c>
      <c r="BA131" s="211"/>
      <c r="BB131" s="211"/>
      <c r="BC131" s="211"/>
      <c r="BD131" s="213"/>
      <c r="BE131" s="210" t="s">
        <v>
120</v>
      </c>
      <c r="BF131" s="210"/>
      <c r="BG131" s="210"/>
      <c r="BH131" s="210"/>
      <c r="BI131" s="206"/>
      <c r="BJ131" s="207"/>
      <c r="BK131" s="207"/>
      <c r="BL131" s="207"/>
      <c r="BM131" s="207"/>
      <c r="BN131" s="201"/>
    </row>
    <row r="132" customFormat="false" ht="20.25" hidden="false" customHeight="true" outlineLevel="0" collapsed="false">
      <c r="A132" s="0"/>
      <c r="B132" s="198"/>
      <c r="C132" s="198"/>
      <c r="D132" s="198"/>
      <c r="E132" s="198"/>
      <c r="F132" s="198"/>
      <c r="G132" s="199"/>
      <c r="H132" s="199"/>
      <c r="I132" s="199"/>
      <c r="J132" s="199"/>
      <c r="K132" s="199"/>
      <c r="L132" s="199"/>
      <c r="M132" s="200"/>
      <c r="N132" s="207"/>
      <c r="O132" s="82" t="s">
        <v>
55</v>
      </c>
      <c r="P132" s="82"/>
      <c r="Q132" s="214" t="n">
        <f aca="false">
SUMIFS($BF$19:$BG$126,$G$19:$H$126,"看護職員",$M$19:$N$126,"A")+SUMIFS($BF$19:$BG$126,$I$19:$J$126,"看護職員",$K$19:$L$126,"A")</f>
        <v>
0</v>
      </c>
      <c r="R132" s="214"/>
      <c r="S132" s="215" t="n">
        <f aca="false">
SUMIFS($BH$19:$BI$126,$G$19:$H$126,"看護職員",$M$19:$N$126,"A")+SUMIFS($BH$19:$BI$126,$I$19:$J$126,"看護職員",$K$19:$L$126,"A")</f>
        <v>
0</v>
      </c>
      <c r="T132" s="215"/>
      <c r="U132" s="207"/>
      <c r="V132" s="216" t="n">
        <v>
0</v>
      </c>
      <c r="W132" s="216"/>
      <c r="X132" s="217" t="n">
        <v>
0</v>
      </c>
      <c r="Y132" s="217"/>
      <c r="Z132" s="213"/>
      <c r="AA132" s="216" t="n">
        <v>
0</v>
      </c>
      <c r="AB132" s="216"/>
      <c r="AC132" s="0"/>
      <c r="AD132" s="205"/>
      <c r="AE132" s="82" t="s">
        <v>
55</v>
      </c>
      <c r="AF132" s="82"/>
      <c r="AG132" s="214" t="n">
        <f aca="false">
SUMIFS($BF$19:$BG$126,$G$19:$H$126,"介護職員",$M$19:$N$126,"A")+SUMIFS($BF$19:$BG$126,$I$19:$J$126,"介護職員",$K$19:$L$126,"A")</f>
        <v>
0</v>
      </c>
      <c r="AH132" s="214"/>
      <c r="AI132" s="215" t="n">
        <f aca="false">
SUMIFS($BH$19:$BI$126,$G$19:$H$126,"介護職員",$M$19:$N$126,"A")+SUMIFS($BH$19:$BI$126,$I$19:$J$126,"介護職員",$K$19:$L$126,"A")</f>
        <v>
0</v>
      </c>
      <c r="AJ132" s="215"/>
      <c r="AK132" s="207"/>
      <c r="AL132" s="216" t="n">
        <v>
0</v>
      </c>
      <c r="AM132" s="216"/>
      <c r="AN132" s="217" t="n">
        <v>
0</v>
      </c>
      <c r="AO132" s="217"/>
      <c r="AP132" s="213"/>
      <c r="AQ132" s="216" t="n">
        <v>
0</v>
      </c>
      <c r="AR132" s="216"/>
      <c r="AS132" s="205"/>
      <c r="AT132" s="205"/>
      <c r="AU132" s="218" t="n">
        <f aca="false">
Y146</f>
        <v>
0</v>
      </c>
      <c r="AV132" s="218"/>
      <c r="AW132" s="218"/>
      <c r="AX132" s="218"/>
      <c r="AY132" s="211" t="s">
        <v>
121</v>
      </c>
      <c r="AZ132" s="218" t="n">
        <f aca="false">
AO146</f>
        <v>
0</v>
      </c>
      <c r="BA132" s="218"/>
      <c r="BB132" s="218"/>
      <c r="BC132" s="218"/>
      <c r="BD132" s="211" t="s">
        <v>
122</v>
      </c>
      <c r="BE132" s="219" t="n">
        <f aca="false">
ROUNDDOWN(AU132+AZ132,1)</f>
        <v>
0</v>
      </c>
      <c r="BF132" s="219"/>
      <c r="BG132" s="219"/>
      <c r="BH132" s="219"/>
      <c r="BI132" s="206"/>
      <c r="BJ132" s="272"/>
      <c r="BK132" s="272"/>
      <c r="BL132" s="272"/>
      <c r="BM132" s="272"/>
      <c r="BN132" s="201"/>
    </row>
    <row r="133" customFormat="false" ht="20.25" hidden="false" customHeight="true" outlineLevel="0" collapsed="false">
      <c r="A133" s="0"/>
      <c r="B133" s="198"/>
      <c r="C133" s="198"/>
      <c r="D133" s="198"/>
      <c r="E133" s="198"/>
      <c r="F133" s="198"/>
      <c r="G133" s="199"/>
      <c r="H133" s="199"/>
      <c r="I133" s="199"/>
      <c r="J133" s="199"/>
      <c r="K133" s="199"/>
      <c r="L133" s="199"/>
      <c r="M133" s="200"/>
      <c r="N133" s="207"/>
      <c r="O133" s="82" t="s">
        <v>
69</v>
      </c>
      <c r="P133" s="82"/>
      <c r="Q133" s="214" t="n">
        <f aca="false">
SUMIFS($BF$19:$BG$126,$G$19:$H$126,"看護職員",$M$19:$N$126,"B")+SUMIFS($BF$19:$BG$126,$I$19:$J$126,"看護職員",$K$19:$L$126,"B")</f>
        <v>
0</v>
      </c>
      <c r="R133" s="214"/>
      <c r="S133" s="215" t="n">
        <f aca="false">
SUMIFS($BH$19:$BI$126,$G$19:$H$126,"看護職員",$M$19:$N$126,"B")+SUMIFS($BH$19:$BI$126,$I$19:$J$126,"看護職員",$K$19:$L$126,"B")</f>
        <v>
0</v>
      </c>
      <c r="T133" s="215"/>
      <c r="U133" s="207"/>
      <c r="V133" s="216" t="n">
        <v>
0</v>
      </c>
      <c r="W133" s="216"/>
      <c r="X133" s="217" t="n">
        <v>
0</v>
      </c>
      <c r="Y133" s="217"/>
      <c r="Z133" s="213"/>
      <c r="AA133" s="216" t="n">
        <v>
0</v>
      </c>
      <c r="AB133" s="216"/>
      <c r="AC133" s="0"/>
      <c r="AD133" s="205"/>
      <c r="AE133" s="82" t="s">
        <v>
69</v>
      </c>
      <c r="AF133" s="82"/>
      <c r="AG133" s="214" t="n">
        <f aca="false">
SUMIFS($BF$19:$BG$126,$G$19:$H$126,"介護職員",$M$19:$N$126,"B")+SUMIFS($BF$19:$BG$126,$I$19:$J$126,"介護職員",$K$19:$L$126,"B")</f>
        <v>
0</v>
      </c>
      <c r="AH133" s="214"/>
      <c r="AI133" s="215" t="n">
        <f aca="false">
SUMIFS($BH$19:$BI$126,$G$19:$H$126,"看護職員",$M$19:$N$126,"B")+SUMIFS($BH$19:$BI$126,$I$19:$J$126,"看護職員",$K$19:$L$126,"B")</f>
        <v>
0</v>
      </c>
      <c r="AJ133" s="215"/>
      <c r="AK133" s="207"/>
      <c r="AL133" s="216" t="n">
        <v>
0</v>
      </c>
      <c r="AM133" s="216"/>
      <c r="AN133" s="217" t="n">
        <v>
0</v>
      </c>
      <c r="AO133" s="217"/>
      <c r="AP133" s="213"/>
      <c r="AQ133" s="216" t="n">
        <v>
0</v>
      </c>
      <c r="AR133" s="216"/>
      <c r="AS133" s="205"/>
      <c r="AT133" s="205"/>
      <c r="AU133" s="205"/>
      <c r="AV133" s="205"/>
      <c r="AW133" s="205"/>
      <c r="AX133" s="205"/>
      <c r="AY133" s="205"/>
      <c r="AZ133" s="205"/>
      <c r="BA133" s="205"/>
      <c r="BB133" s="205"/>
      <c r="BC133" s="205"/>
      <c r="BD133" s="205"/>
      <c r="BE133" s="205"/>
      <c r="BF133" s="205"/>
      <c r="BG133" s="205"/>
      <c r="BH133" s="206"/>
      <c r="BI133" s="206"/>
      <c r="BJ133" s="201"/>
      <c r="BK133" s="201"/>
      <c r="BL133" s="201"/>
      <c r="BM133" s="201"/>
      <c r="BN133" s="201"/>
    </row>
    <row r="134" customFormat="false" ht="20.25" hidden="false" customHeight="true" outlineLevel="0" collapsed="false">
      <c r="A134" s="0"/>
      <c r="B134" s="198"/>
      <c r="C134" s="198"/>
      <c r="D134" s="198"/>
      <c r="E134" s="198"/>
      <c r="F134" s="198"/>
      <c r="G134" s="199"/>
      <c r="H134" s="199"/>
      <c r="I134" s="199"/>
      <c r="J134" s="199"/>
      <c r="K134" s="199"/>
      <c r="L134" s="199"/>
      <c r="M134" s="200"/>
      <c r="N134" s="207"/>
      <c r="O134" s="82" t="s">
        <v>
89</v>
      </c>
      <c r="P134" s="82"/>
      <c r="Q134" s="214" t="n">
        <f aca="false">
SUMIFS($BF$19:$BG$126,$G$19:$H$126,"看護職員",$M$19:$N$126,"C")+SUMIFS($BF$19:$BG$126,$I$19:$J$126,"看護職員",$K$19:$L$126,"C")</f>
        <v>
0</v>
      </c>
      <c r="R134" s="214"/>
      <c r="S134" s="215" t="n">
        <f aca="false">
SUMIFS($BH$19:$BI$126,$G$19:$H$126,"看護職員",$M$19:$N$126,"C")+SUMIFS($BH$19:$BI$126,$I$19:$J$126,"看護職員",$K$19:$L$126,"C")</f>
        <v>
0</v>
      </c>
      <c r="T134" s="215"/>
      <c r="U134" s="207"/>
      <c r="V134" s="216" t="n">
        <v>
0</v>
      </c>
      <c r="W134" s="216"/>
      <c r="X134" s="221" t="n">
        <v>
0</v>
      </c>
      <c r="Y134" s="221"/>
      <c r="Z134" s="213"/>
      <c r="AA134" s="82" t="s">
        <v>
123</v>
      </c>
      <c r="AB134" s="82"/>
      <c r="AC134" s="0"/>
      <c r="AD134" s="205"/>
      <c r="AE134" s="82" t="s">
        <v>
89</v>
      </c>
      <c r="AF134" s="82"/>
      <c r="AG134" s="214" t="n">
        <f aca="false">
SUMIFS($BF$19:$BG$126,$G$19:$H$126,"介護職員",$M$19:$N$126,"C")+SUMIFS($BF$19:$BG$126,$I$19:$J$126,"介護職員",$K$19:$L$126,"C")</f>
        <v>
0</v>
      </c>
      <c r="AH134" s="214"/>
      <c r="AI134" s="215" t="n">
        <f aca="false">
SUMIFS($BH$19:$BI$126,$G$19:$H$126,"介護職員",$M$19:$N$126,"C")+SUMIFS($BH$19:$BI$126,$I$19:$J$126,"介護職員",$K$19:$L$126,"C")</f>
        <v>
0</v>
      </c>
      <c r="AJ134" s="215"/>
      <c r="AK134" s="207"/>
      <c r="AL134" s="216" t="n">
        <v>
0</v>
      </c>
      <c r="AM134" s="216"/>
      <c r="AN134" s="221" t="n">
        <v>
0</v>
      </c>
      <c r="AO134" s="221"/>
      <c r="AP134" s="213"/>
      <c r="AQ134" s="82" t="s">
        <v>
123</v>
      </c>
      <c r="AR134" s="82"/>
      <c r="AS134" s="205"/>
      <c r="AT134" s="205"/>
      <c r="AU134" s="205"/>
      <c r="AV134" s="205"/>
      <c r="AW134" s="205"/>
      <c r="AX134" s="205"/>
      <c r="AY134" s="205"/>
      <c r="AZ134" s="205"/>
      <c r="BA134" s="205"/>
      <c r="BB134" s="205"/>
      <c r="BC134" s="205"/>
      <c r="BD134" s="205"/>
      <c r="BE134" s="205"/>
      <c r="BF134" s="205"/>
      <c r="BG134" s="205"/>
      <c r="BH134" s="206"/>
      <c r="BI134" s="206"/>
      <c r="BJ134" s="201"/>
      <c r="BK134" s="201"/>
      <c r="BL134" s="201"/>
      <c r="BM134" s="201"/>
      <c r="BN134" s="201"/>
    </row>
    <row r="135" customFormat="false" ht="20.25" hidden="false" customHeight="true" outlineLevel="0" collapsed="false">
      <c r="A135" s="0"/>
      <c r="B135" s="198"/>
      <c r="C135" s="198"/>
      <c r="D135" s="198"/>
      <c r="E135" s="198"/>
      <c r="F135" s="198"/>
      <c r="G135" s="199"/>
      <c r="H135" s="199"/>
      <c r="I135" s="199"/>
      <c r="J135" s="199"/>
      <c r="K135" s="199"/>
      <c r="L135" s="199"/>
      <c r="M135" s="200"/>
      <c r="N135" s="207"/>
      <c r="O135" s="82" t="s">
        <v>
124</v>
      </c>
      <c r="P135" s="82"/>
      <c r="Q135" s="214" t="n">
        <f aca="false">
SUMIFS($BF$19:$BG$126,$G$19:$H$126,"看護職員",$M$19:$N$126,"D")+SUMIFS($BF$19:$BG$126,$I$19:$J$126,"看護職員",$K$19:$L$126,"D")</f>
        <v>
0</v>
      </c>
      <c r="R135" s="214"/>
      <c r="S135" s="215" t="n">
        <f aca="false">
SUMIFS($BH$19:$BI$126,$G$19:$H$126,"看護職員",$M$19:$N$126,"D")+SUMIFS($BH$19:$BI$126,$I$19:$J$126,"看護職員",$K$19:$L$126,"D")</f>
        <v>
0</v>
      </c>
      <c r="T135" s="215"/>
      <c r="U135" s="207"/>
      <c r="V135" s="216" t="n">
        <v>
0</v>
      </c>
      <c r="W135" s="216"/>
      <c r="X135" s="221" t="n">
        <v>
0</v>
      </c>
      <c r="Y135" s="221"/>
      <c r="Z135" s="213"/>
      <c r="AA135" s="82" t="s">
        <v>
123</v>
      </c>
      <c r="AB135" s="82"/>
      <c r="AC135" s="0"/>
      <c r="AD135" s="205"/>
      <c r="AE135" s="82" t="s">
        <v>
124</v>
      </c>
      <c r="AF135" s="82"/>
      <c r="AG135" s="214" t="n">
        <f aca="false">
SUMIFS($BF$19:$BG$126,$G$19:$H$126,"介護職員",$M$19:$N$126,"D")+SUMIFS($BF$19:$BG$126,$I$19:$J$126,"介護職員",$K$19:$L$126,"D")</f>
        <v>
0</v>
      </c>
      <c r="AH135" s="214"/>
      <c r="AI135" s="215" t="n">
        <f aca="false">
SUMIFS($BH$19:$BI$126,$G$19:$H$126,"介護職員",$M$19:$N$126,"D")+SUMIFS($BH$19:$BI$126,$I$19:$J$126,"介護職員",$K$19:$L$126,"D")</f>
        <v>
0</v>
      </c>
      <c r="AJ135" s="215"/>
      <c r="AK135" s="207"/>
      <c r="AL135" s="216" t="n">
        <v>
0</v>
      </c>
      <c r="AM135" s="216"/>
      <c r="AN135" s="221" t="n">
        <v>
0</v>
      </c>
      <c r="AO135" s="221"/>
      <c r="AP135" s="213"/>
      <c r="AQ135" s="82" t="s">
        <v>
123</v>
      </c>
      <c r="AR135" s="82"/>
      <c r="AS135" s="205"/>
      <c r="AT135" s="205"/>
      <c r="AU135" s="209" t="s">
        <v>
125</v>
      </c>
      <c r="AV135" s="209"/>
      <c r="AW135" s="209"/>
      <c r="AX135" s="209"/>
      <c r="AY135" s="209"/>
      <c r="AZ135" s="209"/>
      <c r="BA135" s="205"/>
      <c r="BB135" s="205"/>
      <c r="BC135" s="205"/>
      <c r="BD135" s="205"/>
      <c r="BE135" s="205"/>
      <c r="BF135" s="205"/>
      <c r="BG135" s="205"/>
      <c r="BH135" s="206"/>
      <c r="BI135" s="206"/>
      <c r="BJ135" s="201"/>
      <c r="BK135" s="201"/>
      <c r="BL135" s="201"/>
      <c r="BM135" s="201"/>
      <c r="BN135" s="201"/>
    </row>
    <row r="136" customFormat="false" ht="20.25" hidden="false" customHeight="true" outlineLevel="0" collapsed="false">
      <c r="A136" s="0"/>
      <c r="B136" s="198"/>
      <c r="C136" s="198"/>
      <c r="D136" s="198"/>
      <c r="E136" s="198"/>
      <c r="F136" s="198"/>
      <c r="G136" s="199"/>
      <c r="H136" s="199"/>
      <c r="I136" s="199"/>
      <c r="J136" s="199"/>
      <c r="K136" s="199"/>
      <c r="L136" s="199"/>
      <c r="M136" s="200"/>
      <c r="N136" s="207"/>
      <c r="O136" s="222" t="s">
        <v>
120</v>
      </c>
      <c r="P136" s="222"/>
      <c r="Q136" s="214" t="n">
        <f aca="false">
SUM(Q132:R135)</f>
        <v>
0</v>
      </c>
      <c r="R136" s="214"/>
      <c r="S136" s="215" t="n">
        <f aca="false">
SUM(S132:T135)</f>
        <v>
0</v>
      </c>
      <c r="T136" s="215"/>
      <c r="U136" s="207"/>
      <c r="V136" s="214" t="n">
        <f aca="false">
SUM(V132:W135)</f>
        <v>
0</v>
      </c>
      <c r="W136" s="214"/>
      <c r="X136" s="215" t="n">
        <f aca="false">
SUM(X132:Y135)</f>
        <v>
0</v>
      </c>
      <c r="Y136" s="215"/>
      <c r="Z136" s="213"/>
      <c r="AA136" s="214" t="n">
        <f aca="false">
SUM(AA132:AB133)</f>
        <v>
0</v>
      </c>
      <c r="AB136" s="214"/>
      <c r="AC136" s="0"/>
      <c r="AD136" s="205"/>
      <c r="AE136" s="222" t="s">
        <v>
120</v>
      </c>
      <c r="AF136" s="222"/>
      <c r="AG136" s="214" t="n">
        <f aca="false">
SUM(AG132:AH135)</f>
        <v>
0</v>
      </c>
      <c r="AH136" s="214"/>
      <c r="AI136" s="215" t="n">
        <f aca="false">
SUM(AI132:AJ135)</f>
        <v>
0</v>
      </c>
      <c r="AJ136" s="215"/>
      <c r="AK136" s="207"/>
      <c r="AL136" s="214" t="n">
        <f aca="false">
SUM(AL132:AM135)</f>
        <v>
0</v>
      </c>
      <c r="AM136" s="214"/>
      <c r="AN136" s="215" t="n">
        <f aca="false">
SUM(AN132:AO135)</f>
        <v>
0</v>
      </c>
      <c r="AO136" s="215"/>
      <c r="AP136" s="213"/>
      <c r="AQ136" s="214" t="n">
        <f aca="false">
SUM(AQ132:AR133)</f>
        <v>
0</v>
      </c>
      <c r="AR136" s="214"/>
      <c r="AS136" s="205"/>
      <c r="AT136" s="205"/>
      <c r="AU136" s="222" t="s">
        <v>
126</v>
      </c>
      <c r="AV136" s="222"/>
      <c r="AW136" s="222" t="s">
        <v>
127</v>
      </c>
      <c r="AX136" s="222"/>
      <c r="AY136" s="222"/>
      <c r="AZ136" s="222"/>
      <c r="BA136" s="205"/>
      <c r="BB136" s="205"/>
      <c r="BC136" s="205"/>
      <c r="BD136" s="205"/>
      <c r="BE136" s="205"/>
      <c r="BF136" s="205"/>
      <c r="BG136" s="205"/>
      <c r="BH136" s="206"/>
      <c r="BI136" s="206"/>
      <c r="BJ136" s="201"/>
      <c r="BK136" s="201"/>
      <c r="BL136" s="201"/>
      <c r="BM136" s="201"/>
      <c r="BN136" s="201"/>
    </row>
    <row r="137" customFormat="false" ht="20.25" hidden="false" customHeight="true" outlineLevel="0" collapsed="false">
      <c r="A137" s="0"/>
      <c r="B137" s="198"/>
      <c r="C137" s="198"/>
      <c r="D137" s="198"/>
      <c r="E137" s="198"/>
      <c r="F137" s="198"/>
      <c r="G137" s="199"/>
      <c r="H137" s="199"/>
      <c r="I137" s="199"/>
      <c r="J137" s="199"/>
      <c r="K137" s="199"/>
      <c r="L137" s="199"/>
      <c r="M137" s="200"/>
      <c r="N137" s="200"/>
      <c r="O137" s="199"/>
      <c r="P137" s="199"/>
      <c r="Q137" s="199"/>
      <c r="R137" s="199"/>
      <c r="S137" s="201"/>
      <c r="T137" s="201"/>
      <c r="U137" s="201"/>
      <c r="V137" s="202"/>
      <c r="W137" s="202"/>
      <c r="X137" s="202"/>
      <c r="Y137" s="203"/>
      <c r="Z137" s="204"/>
      <c r="AA137" s="205"/>
      <c r="AB137" s="205"/>
      <c r="AC137" s="205"/>
      <c r="AD137" s="205"/>
      <c r="AE137" s="199"/>
      <c r="AF137" s="199"/>
      <c r="AG137" s="199"/>
      <c r="AH137" s="199"/>
      <c r="AI137" s="201"/>
      <c r="AJ137" s="201"/>
      <c r="AK137" s="201"/>
      <c r="AL137" s="202"/>
      <c r="AM137" s="202"/>
      <c r="AN137" s="202"/>
      <c r="AO137" s="203"/>
      <c r="AP137" s="204"/>
      <c r="AQ137" s="205"/>
      <c r="AR137" s="205"/>
      <c r="AS137" s="205"/>
      <c r="AT137" s="205"/>
      <c r="AU137" s="82" t="s">
        <v>
55</v>
      </c>
      <c r="AV137" s="82"/>
      <c r="AW137" s="222" t="s">
        <v>
128</v>
      </c>
      <c r="AX137" s="222"/>
      <c r="AY137" s="222"/>
      <c r="AZ137" s="222"/>
      <c r="BA137" s="205"/>
      <c r="BB137" s="205"/>
      <c r="BC137" s="205"/>
      <c r="BD137" s="205"/>
      <c r="BE137" s="205"/>
      <c r="BF137" s="205"/>
      <c r="BG137" s="205"/>
      <c r="BH137" s="206"/>
      <c r="BI137" s="206"/>
      <c r="BJ137" s="201"/>
      <c r="BK137" s="201"/>
      <c r="BL137" s="201"/>
      <c r="BM137" s="201"/>
      <c r="BN137" s="201"/>
    </row>
    <row r="138" customFormat="false" ht="20.25" hidden="false" customHeight="true" outlineLevel="0" collapsed="false">
      <c r="A138" s="0"/>
      <c r="B138" s="198"/>
      <c r="C138" s="198"/>
      <c r="D138" s="198"/>
      <c r="E138" s="198"/>
      <c r="F138" s="198"/>
      <c r="G138" s="199"/>
      <c r="H138" s="199"/>
      <c r="I138" s="199"/>
      <c r="J138" s="199"/>
      <c r="K138" s="199"/>
      <c r="L138" s="199"/>
      <c r="M138" s="200"/>
      <c r="N138" s="200"/>
      <c r="O138" s="223" t="s">
        <v>
129</v>
      </c>
      <c r="P138" s="207"/>
      <c r="Q138" s="207"/>
      <c r="R138" s="207"/>
      <c r="S138" s="207"/>
      <c r="T138" s="207"/>
      <c r="U138" s="207"/>
      <c r="V138" s="207"/>
      <c r="W138" s="207"/>
      <c r="X138" s="224"/>
      <c r="Y138" s="224"/>
      <c r="Z138" s="207"/>
      <c r="AA138" s="207"/>
      <c r="AB138" s="207"/>
      <c r="AC138" s="205"/>
      <c r="AD138" s="205"/>
      <c r="AE138" s="223" t="s">
        <v>
129</v>
      </c>
      <c r="AF138" s="207"/>
      <c r="AG138" s="207"/>
      <c r="AH138" s="207"/>
      <c r="AI138" s="207"/>
      <c r="AJ138" s="207"/>
      <c r="AK138" s="207"/>
      <c r="AL138" s="207"/>
      <c r="AM138" s="207"/>
      <c r="AN138" s="224"/>
      <c r="AO138" s="224"/>
      <c r="AP138" s="207"/>
      <c r="AQ138" s="207"/>
      <c r="AR138" s="207"/>
      <c r="AS138" s="205"/>
      <c r="AT138" s="205"/>
      <c r="AU138" s="82" t="s">
        <v>
69</v>
      </c>
      <c r="AV138" s="82"/>
      <c r="AW138" s="222" t="s">
        <v>
130</v>
      </c>
      <c r="AX138" s="222"/>
      <c r="AY138" s="222"/>
      <c r="AZ138" s="222"/>
      <c r="BA138" s="205"/>
      <c r="BB138" s="205"/>
      <c r="BC138" s="205"/>
      <c r="BD138" s="205"/>
      <c r="BE138" s="205"/>
      <c r="BF138" s="205"/>
      <c r="BG138" s="205"/>
      <c r="BH138" s="206"/>
      <c r="BI138" s="206"/>
      <c r="BJ138" s="201"/>
      <c r="BK138" s="201"/>
      <c r="BL138" s="201"/>
      <c r="BM138" s="201"/>
      <c r="BN138" s="201"/>
    </row>
    <row r="139" customFormat="false" ht="20.25" hidden="false" customHeight="true" outlineLevel="0" collapsed="false">
      <c r="A139" s="0"/>
      <c r="B139" s="198"/>
      <c r="C139" s="198"/>
      <c r="D139" s="198"/>
      <c r="E139" s="198"/>
      <c r="F139" s="198"/>
      <c r="G139" s="199"/>
      <c r="H139" s="199"/>
      <c r="I139" s="199"/>
      <c r="J139" s="199"/>
      <c r="K139" s="199"/>
      <c r="L139" s="199"/>
      <c r="M139" s="200"/>
      <c r="N139" s="200"/>
      <c r="O139" s="209" t="s">
        <v>
131</v>
      </c>
      <c r="P139" s="207"/>
      <c r="Q139" s="207"/>
      <c r="R139" s="207"/>
      <c r="S139" s="207"/>
      <c r="T139" s="209" t="s">
        <v>
132</v>
      </c>
      <c r="U139" s="207"/>
      <c r="V139" s="207"/>
      <c r="W139" s="207"/>
      <c r="X139" s="208"/>
      <c r="Y139" s="207"/>
      <c r="Z139" s="207"/>
      <c r="AA139" s="207"/>
      <c r="AB139" s="207"/>
      <c r="AC139" s="205"/>
      <c r="AD139" s="205"/>
      <c r="AE139" s="209" t="s">
        <v>
131</v>
      </c>
      <c r="AF139" s="207"/>
      <c r="AG139" s="207"/>
      <c r="AH139" s="207"/>
      <c r="AI139" s="207"/>
      <c r="AJ139" s="209" t="s">
        <v>
132</v>
      </c>
      <c r="AK139" s="207"/>
      <c r="AL139" s="207"/>
      <c r="AM139" s="207"/>
      <c r="AN139" s="208"/>
      <c r="AO139" s="207"/>
      <c r="AP139" s="207"/>
      <c r="AQ139" s="207"/>
      <c r="AR139" s="207"/>
      <c r="AS139" s="205"/>
      <c r="AT139" s="205"/>
      <c r="AU139" s="82" t="s">
        <v>
89</v>
      </c>
      <c r="AV139" s="82"/>
      <c r="AW139" s="222" t="s">
        <v>
133</v>
      </c>
      <c r="AX139" s="222"/>
      <c r="AY139" s="222"/>
      <c r="AZ139" s="222"/>
      <c r="BA139" s="205"/>
      <c r="BB139" s="205"/>
      <c r="BC139" s="205"/>
      <c r="BD139" s="205"/>
      <c r="BE139" s="205"/>
      <c r="BF139" s="205"/>
      <c r="BG139" s="205"/>
      <c r="BH139" s="206"/>
      <c r="BI139" s="206"/>
      <c r="BJ139" s="201"/>
      <c r="BK139" s="201"/>
      <c r="BL139" s="201"/>
      <c r="BM139" s="201"/>
      <c r="BN139" s="201"/>
    </row>
    <row r="140" customFormat="false" ht="20.25" hidden="false" customHeight="true" outlineLevel="0" collapsed="false">
      <c r="A140" s="0"/>
      <c r="B140" s="198"/>
      <c r="C140" s="198"/>
      <c r="D140" s="198"/>
      <c r="E140" s="198"/>
      <c r="F140" s="198"/>
      <c r="G140" s="199"/>
      <c r="H140" s="199"/>
      <c r="I140" s="199"/>
      <c r="J140" s="199"/>
      <c r="K140" s="199"/>
      <c r="L140" s="199"/>
      <c r="M140" s="200"/>
      <c r="N140" s="200"/>
      <c r="O140" s="207" t="str">
        <f aca="false">
IF($BI$3="計画","対象時間数（週平均）","対象時間数（当月合計）")</f>
        <v>
対象時間数（週平均）</v>
      </c>
      <c r="P140" s="207"/>
      <c r="Q140" s="207"/>
      <c r="R140" s="207"/>
      <c r="S140" s="207"/>
      <c r="T140" s="207" t="str">
        <f aca="false">
IF($BI$3="計画","週に勤務すべき時間数","当月に勤務すべき時間数")</f>
        <v>
週に勤務すべき時間数</v>
      </c>
      <c r="U140" s="207"/>
      <c r="V140" s="207"/>
      <c r="W140" s="207"/>
      <c r="X140" s="208"/>
      <c r="Y140" s="209" t="s">
        <v>
134</v>
      </c>
      <c r="Z140" s="207"/>
      <c r="AA140" s="207"/>
      <c r="AB140" s="207"/>
      <c r="AC140" s="205"/>
      <c r="AD140" s="205"/>
      <c r="AE140" s="207" t="str">
        <f aca="false">
IF($BI$3="計画","対象時間数（週平均）","対象時間数（当月合計）")</f>
        <v>
対象時間数（週平均）</v>
      </c>
      <c r="AF140" s="207"/>
      <c r="AG140" s="207"/>
      <c r="AH140" s="207"/>
      <c r="AI140" s="207"/>
      <c r="AJ140" s="207" t="str">
        <f aca="false">
IF($BI$3="計画","週に勤務すべき時間数","当月に勤務すべき時間数")</f>
        <v>
週に勤務すべき時間数</v>
      </c>
      <c r="AK140" s="207"/>
      <c r="AL140" s="207"/>
      <c r="AM140" s="207"/>
      <c r="AN140" s="208"/>
      <c r="AO140" s="209" t="s">
        <v>
134</v>
      </c>
      <c r="AP140" s="207"/>
      <c r="AQ140" s="207"/>
      <c r="AR140" s="207"/>
      <c r="AS140" s="205"/>
      <c r="AT140" s="205"/>
      <c r="AU140" s="82" t="s">
        <v>
124</v>
      </c>
      <c r="AV140" s="82"/>
      <c r="AW140" s="222" t="s">
        <v>
135</v>
      </c>
      <c r="AX140" s="222"/>
      <c r="AY140" s="222"/>
      <c r="AZ140" s="222"/>
      <c r="BA140" s="205"/>
      <c r="BB140" s="205"/>
      <c r="BC140" s="205"/>
      <c r="BD140" s="205"/>
      <c r="BE140" s="205"/>
      <c r="BF140" s="205"/>
      <c r="BG140" s="205"/>
      <c r="BH140" s="206"/>
      <c r="BI140" s="206"/>
      <c r="BJ140" s="201"/>
      <c r="BK140" s="201"/>
      <c r="BL140" s="201"/>
      <c r="BM140" s="201"/>
      <c r="BN140" s="201"/>
    </row>
    <row r="141" customFormat="false" ht="20.25" hidden="false" customHeight="true" outlineLevel="0" collapsed="false">
      <c r="A141" s="0"/>
      <c r="B141" s="0"/>
      <c r="C141" s="0"/>
      <c r="D141" s="0"/>
      <c r="E141" s="0"/>
      <c r="F141" s="0"/>
      <c r="G141" s="0"/>
      <c r="H141" s="0"/>
      <c r="I141" s="0"/>
      <c r="J141" s="0"/>
      <c r="K141" s="0"/>
      <c r="L141" s="0"/>
      <c r="M141" s="0"/>
      <c r="N141" s="0"/>
      <c r="O141" s="225" t="n">
        <f aca="false">
IF($BI$3="計画",X136,V136)</f>
        <v>
0</v>
      </c>
      <c r="P141" s="225"/>
      <c r="Q141" s="225"/>
      <c r="R141" s="225"/>
      <c r="S141" s="226" t="s">
        <v>
136</v>
      </c>
      <c r="T141" s="82" t="n">
        <f aca="false">
IF($BI$3="計画",$BE$5,$BI$5)</f>
        <v>
40</v>
      </c>
      <c r="U141" s="82"/>
      <c r="V141" s="82"/>
      <c r="W141" s="82"/>
      <c r="X141" s="211" t="s">
        <v>
122</v>
      </c>
      <c r="Y141" s="227" t="n">
        <f aca="false">
ROUNDDOWN(O141/T141,1)</f>
        <v>
0</v>
      </c>
      <c r="Z141" s="227"/>
      <c r="AA141" s="227"/>
      <c r="AB141" s="227"/>
      <c r="AC141" s="0"/>
      <c r="AD141" s="0"/>
      <c r="AE141" s="225" t="n">
        <f aca="false">
IF($BI$3="計画",AN136,AL136)</f>
        <v>
0</v>
      </c>
      <c r="AF141" s="225"/>
      <c r="AG141" s="225"/>
      <c r="AH141" s="225"/>
      <c r="AI141" s="226" t="s">
        <v>
136</v>
      </c>
      <c r="AJ141" s="82" t="n">
        <f aca="false">
IF($BI$3="計画",$BE$5,$BI$5)</f>
        <v>
40</v>
      </c>
      <c r="AK141" s="82"/>
      <c r="AL141" s="82"/>
      <c r="AM141" s="82"/>
      <c r="AN141" s="211" t="s">
        <v>
122</v>
      </c>
      <c r="AO141" s="227" t="n">
        <f aca="false">
ROUNDDOWN(AE141/AJ141,1)</f>
        <v>
0</v>
      </c>
      <c r="AP141" s="227"/>
      <c r="AQ141" s="227"/>
      <c r="AR141" s="227"/>
      <c r="AS141" s="0"/>
      <c r="AT141" s="0"/>
      <c r="AU141" s="0"/>
      <c r="AV141" s="0"/>
      <c r="AW141" s="0"/>
      <c r="AX141" s="0"/>
      <c r="AY141" s="0"/>
      <c r="AZ141" s="0"/>
      <c r="BA141" s="0"/>
      <c r="BB141" s="0"/>
      <c r="BC141" s="0"/>
      <c r="BD141" s="0"/>
      <c r="BE141" s="0"/>
      <c r="BF141" s="0"/>
      <c r="BG141" s="0"/>
      <c r="BH141" s="0"/>
      <c r="BI141" s="0"/>
      <c r="BJ141" s="0"/>
      <c r="BK141" s="0"/>
    </row>
    <row r="142" customFormat="false" ht="20.25" hidden="false" customHeight="true" outlineLevel="0" collapsed="false">
      <c r="A142" s="0"/>
      <c r="B142" s="0"/>
      <c r="C142" s="0"/>
      <c r="D142" s="0"/>
      <c r="E142" s="0"/>
      <c r="F142" s="0"/>
      <c r="G142" s="0"/>
      <c r="H142" s="0"/>
      <c r="I142" s="0"/>
      <c r="J142" s="0"/>
      <c r="K142" s="0"/>
      <c r="L142" s="0"/>
      <c r="M142" s="0"/>
      <c r="N142" s="0"/>
      <c r="O142" s="207"/>
      <c r="P142" s="207"/>
      <c r="Q142" s="207"/>
      <c r="R142" s="207"/>
      <c r="S142" s="207"/>
      <c r="T142" s="207"/>
      <c r="U142" s="207"/>
      <c r="V142" s="207"/>
      <c r="W142" s="207"/>
      <c r="X142" s="208"/>
      <c r="Y142" s="209" t="s">
        <v>
137</v>
      </c>
      <c r="Z142" s="207"/>
      <c r="AA142" s="207"/>
      <c r="AB142" s="207"/>
      <c r="AC142" s="0"/>
      <c r="AD142" s="0"/>
      <c r="AE142" s="207"/>
      <c r="AF142" s="207"/>
      <c r="AG142" s="207"/>
      <c r="AH142" s="207"/>
      <c r="AI142" s="207"/>
      <c r="AJ142" s="207"/>
      <c r="AK142" s="207"/>
      <c r="AL142" s="207"/>
      <c r="AM142" s="207"/>
      <c r="AN142" s="208"/>
      <c r="AO142" s="209" t="s">
        <v>
137</v>
      </c>
      <c r="AP142" s="207"/>
      <c r="AQ142" s="207"/>
      <c r="AR142" s="207"/>
      <c r="AS142" s="0"/>
      <c r="AT142" s="0"/>
      <c r="AU142" s="0"/>
      <c r="AV142" s="0"/>
      <c r="AW142" s="0"/>
      <c r="AX142" s="0"/>
      <c r="AY142" s="0"/>
      <c r="AZ142" s="0"/>
      <c r="BA142" s="0"/>
      <c r="BB142" s="0"/>
      <c r="BC142" s="0"/>
      <c r="BD142" s="0"/>
      <c r="BE142" s="0"/>
      <c r="BF142" s="0"/>
      <c r="BG142" s="0"/>
      <c r="BH142" s="0"/>
      <c r="BI142" s="0"/>
      <c r="BJ142" s="0"/>
      <c r="BK142" s="0"/>
    </row>
    <row r="143" customFormat="false" ht="20.25" hidden="false" customHeight="true" outlineLevel="0" collapsed="false">
      <c r="A143" s="0"/>
      <c r="B143" s="0"/>
      <c r="C143" s="0"/>
      <c r="D143" s="0"/>
      <c r="E143" s="0"/>
      <c r="F143" s="0"/>
      <c r="G143" s="0"/>
      <c r="H143" s="0"/>
      <c r="I143" s="0"/>
      <c r="J143" s="0"/>
      <c r="K143" s="0"/>
      <c r="L143" s="0"/>
      <c r="M143" s="0"/>
      <c r="N143" s="0"/>
      <c r="O143" s="209" t="s">
        <v>
138</v>
      </c>
      <c r="P143" s="207"/>
      <c r="Q143" s="207"/>
      <c r="R143" s="207"/>
      <c r="S143" s="207"/>
      <c r="T143" s="207"/>
      <c r="U143" s="207"/>
      <c r="V143" s="207"/>
      <c r="W143" s="207"/>
      <c r="X143" s="208"/>
      <c r="Y143" s="207"/>
      <c r="Z143" s="207"/>
      <c r="AA143" s="207"/>
      <c r="AB143" s="207"/>
      <c r="AC143" s="0"/>
      <c r="AD143" s="0"/>
      <c r="AE143" s="209" t="s">
        <v>
139</v>
      </c>
      <c r="AF143" s="207"/>
      <c r="AG143" s="207"/>
      <c r="AH143" s="207"/>
      <c r="AI143" s="207"/>
      <c r="AJ143" s="207"/>
      <c r="AK143" s="207"/>
      <c r="AL143" s="207"/>
      <c r="AM143" s="207"/>
      <c r="AN143" s="208"/>
      <c r="AO143" s="207"/>
      <c r="AP143" s="207"/>
      <c r="AQ143" s="207"/>
      <c r="AR143" s="207"/>
      <c r="AS143" s="0"/>
      <c r="AT143" s="0"/>
      <c r="AU143" s="0"/>
      <c r="AV143" s="0"/>
      <c r="AW143" s="0"/>
      <c r="AX143" s="0"/>
      <c r="AY143" s="0"/>
      <c r="AZ143" s="0"/>
      <c r="BA143" s="0"/>
      <c r="BB143" s="0"/>
      <c r="BC143" s="0"/>
      <c r="BD143" s="0"/>
      <c r="BE143" s="0"/>
      <c r="BF143" s="0"/>
      <c r="BG143" s="0"/>
      <c r="BH143" s="0"/>
      <c r="BI143" s="0"/>
      <c r="BJ143" s="0"/>
      <c r="BK143" s="0"/>
    </row>
    <row r="144" customFormat="false" ht="20.25" hidden="false" customHeight="true" outlineLevel="0" collapsed="false">
      <c r="A144" s="0"/>
      <c r="B144" s="0"/>
      <c r="C144" s="0"/>
      <c r="D144" s="0"/>
      <c r="E144" s="0"/>
      <c r="F144" s="0"/>
      <c r="G144" s="0"/>
      <c r="H144" s="0"/>
      <c r="I144" s="0"/>
      <c r="J144" s="0"/>
      <c r="K144" s="0"/>
      <c r="L144" s="0"/>
      <c r="M144" s="0"/>
      <c r="N144" s="0"/>
      <c r="O144" s="209" t="s">
        <v>
116</v>
      </c>
      <c r="P144" s="207"/>
      <c r="Q144" s="207"/>
      <c r="R144" s="207"/>
      <c r="S144" s="207"/>
      <c r="T144" s="207"/>
      <c r="U144" s="207"/>
      <c r="V144" s="207"/>
      <c r="W144" s="207"/>
      <c r="X144" s="208"/>
      <c r="Y144" s="211"/>
      <c r="Z144" s="211"/>
      <c r="AA144" s="211"/>
      <c r="AB144" s="211"/>
      <c r="AC144" s="0"/>
      <c r="AD144" s="0"/>
      <c r="AE144" s="209" t="s">
        <v>
116</v>
      </c>
      <c r="AF144" s="207"/>
      <c r="AG144" s="207"/>
      <c r="AH144" s="207"/>
      <c r="AI144" s="207"/>
      <c r="AJ144" s="207"/>
      <c r="AK144" s="207"/>
      <c r="AL144" s="207"/>
      <c r="AM144" s="207"/>
      <c r="AN144" s="208"/>
      <c r="AO144" s="211"/>
      <c r="AP144" s="211"/>
      <c r="AQ144" s="211"/>
      <c r="AR144" s="211"/>
      <c r="AS144" s="0"/>
      <c r="AT144" s="0"/>
      <c r="AU144" s="0"/>
      <c r="AV144" s="0"/>
      <c r="AW144" s="0"/>
      <c r="AX144" s="0"/>
      <c r="AY144" s="0"/>
      <c r="AZ144" s="0"/>
      <c r="BA144" s="0"/>
      <c r="BB144" s="0"/>
      <c r="BC144" s="0"/>
      <c r="BD144" s="0"/>
      <c r="BE144" s="0"/>
      <c r="BF144" s="0"/>
      <c r="BG144" s="0"/>
      <c r="BH144" s="0"/>
      <c r="BI144" s="0"/>
      <c r="BJ144" s="0"/>
      <c r="BK144" s="0"/>
    </row>
    <row r="145" customFormat="false" ht="20.25" hidden="false" customHeight="true" outlineLevel="0" collapsed="false">
      <c r="A145" s="0"/>
      <c r="B145" s="0"/>
      <c r="C145" s="0"/>
      <c r="D145" s="0"/>
      <c r="E145" s="0"/>
      <c r="F145" s="0"/>
      <c r="G145" s="0"/>
      <c r="H145" s="0"/>
      <c r="I145" s="0"/>
      <c r="J145" s="0"/>
      <c r="K145" s="0"/>
      <c r="L145" s="0"/>
      <c r="M145" s="0"/>
      <c r="N145" s="0"/>
      <c r="O145" s="228" t="s">
        <v>
119</v>
      </c>
      <c r="P145" s="213"/>
      <c r="Q145" s="213"/>
      <c r="R145" s="213"/>
      <c r="S145" s="213"/>
      <c r="T145" s="209" t="s">
        <v>
140</v>
      </c>
      <c r="U145" s="213"/>
      <c r="V145" s="213"/>
      <c r="W145" s="213"/>
      <c r="X145" s="213"/>
      <c r="Y145" s="210" t="s">
        <v>
120</v>
      </c>
      <c r="Z145" s="210"/>
      <c r="AA145" s="210"/>
      <c r="AB145" s="210"/>
      <c r="AC145" s="0"/>
      <c r="AD145" s="0"/>
      <c r="AE145" s="228" t="s">
        <v>
119</v>
      </c>
      <c r="AF145" s="213"/>
      <c r="AG145" s="213"/>
      <c r="AH145" s="213"/>
      <c r="AI145" s="213"/>
      <c r="AJ145" s="209" t="s">
        <v>
140</v>
      </c>
      <c r="AK145" s="213"/>
      <c r="AL145" s="213"/>
      <c r="AM145" s="213"/>
      <c r="AN145" s="213"/>
      <c r="AO145" s="210" t="s">
        <v>
120</v>
      </c>
      <c r="AP145" s="210"/>
      <c r="AQ145" s="210"/>
      <c r="AR145" s="210"/>
      <c r="AS145" s="0"/>
      <c r="AT145" s="0"/>
      <c r="AU145" s="0"/>
      <c r="AV145" s="0"/>
      <c r="AW145" s="0"/>
      <c r="AX145" s="0"/>
      <c r="AY145" s="0"/>
      <c r="AZ145" s="0"/>
      <c r="BA145" s="0"/>
      <c r="BB145" s="0"/>
      <c r="BC145" s="0"/>
      <c r="BD145" s="0"/>
      <c r="BE145" s="0"/>
      <c r="BF145" s="0"/>
      <c r="BG145" s="0"/>
      <c r="BH145" s="0"/>
      <c r="BI145" s="0"/>
      <c r="BJ145" s="0"/>
      <c r="BK145" s="0"/>
    </row>
    <row r="146" customFormat="false" ht="20.25" hidden="false" customHeight="true" outlineLevel="0" collapsed="false">
      <c r="A146" s="0"/>
      <c r="B146" s="0"/>
      <c r="C146" s="0"/>
      <c r="D146" s="0"/>
      <c r="E146" s="0"/>
      <c r="F146" s="0"/>
      <c r="G146" s="0"/>
      <c r="H146" s="0"/>
      <c r="I146" s="0"/>
      <c r="J146" s="0"/>
      <c r="K146" s="0"/>
      <c r="L146" s="0"/>
      <c r="M146" s="0"/>
      <c r="N146" s="0"/>
      <c r="O146" s="82" t="n">
        <f aca="false">
AA136</f>
        <v>
0</v>
      </c>
      <c r="P146" s="82"/>
      <c r="Q146" s="82"/>
      <c r="R146" s="82"/>
      <c r="S146" s="211" t="s">
        <v>
121</v>
      </c>
      <c r="T146" s="227" t="n">
        <f aca="false">
Y141</f>
        <v>
0</v>
      </c>
      <c r="U146" s="227"/>
      <c r="V146" s="227"/>
      <c r="W146" s="227"/>
      <c r="X146" s="211" t="s">
        <v>
122</v>
      </c>
      <c r="Y146" s="219" t="n">
        <f aca="false">
ROUNDDOWN(O146+T146,1)</f>
        <v>
0</v>
      </c>
      <c r="Z146" s="219"/>
      <c r="AA146" s="219"/>
      <c r="AB146" s="219"/>
      <c r="AC146" s="229"/>
      <c r="AD146" s="229"/>
      <c r="AE146" s="230" t="n">
        <f aca="false">
AQ136</f>
        <v>
0</v>
      </c>
      <c r="AF146" s="230"/>
      <c r="AG146" s="230"/>
      <c r="AH146" s="230"/>
      <c r="AI146" s="231" t="s">
        <v>
121</v>
      </c>
      <c r="AJ146" s="232" t="n">
        <f aca="false">
AO141</f>
        <v>
0</v>
      </c>
      <c r="AK146" s="232"/>
      <c r="AL146" s="232"/>
      <c r="AM146" s="232"/>
      <c r="AN146" s="231" t="s">
        <v>
122</v>
      </c>
      <c r="AO146" s="219" t="n">
        <f aca="false">
ROUNDDOWN(AE146+AJ146,1)</f>
        <v>
0</v>
      </c>
      <c r="AP146" s="219"/>
      <c r="AQ146" s="219"/>
      <c r="AR146" s="219"/>
      <c r="AS146" s="229"/>
      <c r="AT146" s="229"/>
      <c r="AU146" s="0"/>
      <c r="AV146" s="0"/>
      <c r="AW146" s="0"/>
      <c r="AX146" s="0"/>
      <c r="AY146" s="0"/>
      <c r="AZ146" s="0"/>
      <c r="BA146" s="0"/>
      <c r="BB146" s="0"/>
      <c r="BC146" s="0"/>
      <c r="BD146" s="0"/>
      <c r="BE146" s="0"/>
      <c r="BF146" s="0"/>
      <c r="BG146" s="0"/>
      <c r="BH146" s="0"/>
      <c r="BI146" s="0"/>
      <c r="BJ146" s="0"/>
      <c r="BK146" s="0"/>
    </row>
  </sheetData>
  <sheetProtection sheet="true" objects="true" scenarios="true"/>
  <mergeCells count="904">
    <mergeCell ref="AX1:BM1"/>
    <mergeCell ref="AG2:AH2"/>
    <mergeCell ref="AJ2:AK2"/>
    <mergeCell ref="AN2:AO2"/>
    <mergeCell ref="AX2:BM2"/>
    <mergeCell ref="BI3:BL3"/>
    <mergeCell ref="BA5:BB5"/>
    <mergeCell ref="BE5:BF5"/>
    <mergeCell ref="BI5:BJ5"/>
    <mergeCell ref="BI7:BJ7"/>
    <mergeCell ref="AA9:AB9"/>
    <mergeCell ref="AP10:AQ10"/>
    <mergeCell ref="AX10:AY10"/>
    <mergeCell ref="BC10:BD10"/>
    <mergeCell ref="BK10:BL10"/>
    <mergeCell ref="Q11:S11"/>
    <mergeCell ref="U11:W11"/>
    <mergeCell ref="Q12:S12"/>
    <mergeCell ref="U12:W12"/>
    <mergeCell ref="AX12:AY12"/>
    <mergeCell ref="BK12:BL12"/>
    <mergeCell ref="B14:B18"/>
    <mergeCell ref="C14:C18"/>
    <mergeCell ref="D14:F18"/>
    <mergeCell ref="G14:H18"/>
    <mergeCell ref="M14:N18"/>
    <mergeCell ref="O14:R18"/>
    <mergeCell ref="S14:U18"/>
    <mergeCell ref="V14:Z18"/>
    <mergeCell ref="AA14:BE14"/>
    <mergeCell ref="BF14:BG18"/>
    <mergeCell ref="BH14:BI18"/>
    <mergeCell ref="BJ14:BN18"/>
    <mergeCell ref="AA15:AG15"/>
    <mergeCell ref="AH15:AN15"/>
    <mergeCell ref="AO15:AU15"/>
    <mergeCell ref="AV15:BB15"/>
    <mergeCell ref="BC15:BE15"/>
    <mergeCell ref="C19:C21"/>
    <mergeCell ref="D19:F21"/>
    <mergeCell ref="G19:H19"/>
    <mergeCell ref="M19:N19"/>
    <mergeCell ref="O19:R19"/>
    <mergeCell ref="S19:U21"/>
    <mergeCell ref="BF19:BG19"/>
    <mergeCell ref="BH19:BI19"/>
    <mergeCell ref="BJ19:BN21"/>
    <mergeCell ref="G20:H20"/>
    <mergeCell ref="M20:N20"/>
    <mergeCell ref="O20:R20"/>
    <mergeCell ref="BF20:BG20"/>
    <mergeCell ref="BH20:BI20"/>
    <mergeCell ref="G21:H21"/>
    <mergeCell ref="I21:J21"/>
    <mergeCell ref="K21:L21"/>
    <mergeCell ref="M21:N21"/>
    <mergeCell ref="O21:R21"/>
    <mergeCell ref="BF21:BG21"/>
    <mergeCell ref="BH21:BI21"/>
    <mergeCell ref="C22:C24"/>
    <mergeCell ref="D22:F24"/>
    <mergeCell ref="G22:H22"/>
    <mergeCell ref="M22:N22"/>
    <mergeCell ref="O22:R22"/>
    <mergeCell ref="S22:U24"/>
    <mergeCell ref="BF22:BG22"/>
    <mergeCell ref="BH22:BI22"/>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C28:C30"/>
    <mergeCell ref="D28:F30"/>
    <mergeCell ref="G28:H28"/>
    <mergeCell ref="M28:N28"/>
    <mergeCell ref="O28:R28"/>
    <mergeCell ref="S28:U30"/>
    <mergeCell ref="BF28:BG28"/>
    <mergeCell ref="BH28:BI28"/>
    <mergeCell ref="BJ28:BN30"/>
    <mergeCell ref="G29:H29"/>
    <mergeCell ref="M29:N29"/>
    <mergeCell ref="O29:R29"/>
    <mergeCell ref="BF29:BG29"/>
    <mergeCell ref="BH29:BI29"/>
    <mergeCell ref="G30:H30"/>
    <mergeCell ref="I30:J30"/>
    <mergeCell ref="K30:L30"/>
    <mergeCell ref="M30:N30"/>
    <mergeCell ref="O30:R30"/>
    <mergeCell ref="BF30:BG30"/>
    <mergeCell ref="BH30:BI30"/>
    <mergeCell ref="C31:C33"/>
    <mergeCell ref="D31:F33"/>
    <mergeCell ref="G31:H31"/>
    <mergeCell ref="M31:N31"/>
    <mergeCell ref="O31:R31"/>
    <mergeCell ref="S31:U33"/>
    <mergeCell ref="BF31:BG31"/>
    <mergeCell ref="BH31:BI31"/>
    <mergeCell ref="BJ31:BN33"/>
    <mergeCell ref="G32:H32"/>
    <mergeCell ref="M32:N32"/>
    <mergeCell ref="O32:R32"/>
    <mergeCell ref="BF32:BG32"/>
    <mergeCell ref="BH32:BI32"/>
    <mergeCell ref="G33:H33"/>
    <mergeCell ref="I33:J33"/>
    <mergeCell ref="K33:L33"/>
    <mergeCell ref="M33:N33"/>
    <mergeCell ref="O33:R33"/>
    <mergeCell ref="BF33:BG33"/>
    <mergeCell ref="BH33:BI33"/>
    <mergeCell ref="C34:C36"/>
    <mergeCell ref="D34:F36"/>
    <mergeCell ref="G34:H34"/>
    <mergeCell ref="M34:N34"/>
    <mergeCell ref="O34:R34"/>
    <mergeCell ref="S34:U36"/>
    <mergeCell ref="BF34:BG34"/>
    <mergeCell ref="BH34:BI34"/>
    <mergeCell ref="BJ34:BN36"/>
    <mergeCell ref="G35:H35"/>
    <mergeCell ref="M35:N35"/>
    <mergeCell ref="O35:R35"/>
    <mergeCell ref="BF35:BG35"/>
    <mergeCell ref="BH35:BI35"/>
    <mergeCell ref="G36:H36"/>
    <mergeCell ref="I36:J36"/>
    <mergeCell ref="K36:L36"/>
    <mergeCell ref="M36:N36"/>
    <mergeCell ref="O36:R36"/>
    <mergeCell ref="BF36:BG36"/>
    <mergeCell ref="BH36:BI36"/>
    <mergeCell ref="C37:C39"/>
    <mergeCell ref="D37:F39"/>
    <mergeCell ref="G37:H37"/>
    <mergeCell ref="M37:N37"/>
    <mergeCell ref="O37:R37"/>
    <mergeCell ref="S37:U39"/>
    <mergeCell ref="BF37:BG37"/>
    <mergeCell ref="BH37:BI37"/>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C43:C45"/>
    <mergeCell ref="D43:F45"/>
    <mergeCell ref="G43:H43"/>
    <mergeCell ref="M43:N43"/>
    <mergeCell ref="O43:R43"/>
    <mergeCell ref="S43:U45"/>
    <mergeCell ref="BF43:BG43"/>
    <mergeCell ref="BH43:BI43"/>
    <mergeCell ref="BJ43:BN45"/>
    <mergeCell ref="G44:H44"/>
    <mergeCell ref="M44:N44"/>
    <mergeCell ref="O44:R44"/>
    <mergeCell ref="BF44:BG44"/>
    <mergeCell ref="BH44:BI44"/>
    <mergeCell ref="G45:H45"/>
    <mergeCell ref="I45:J45"/>
    <mergeCell ref="K45:L45"/>
    <mergeCell ref="M45:N45"/>
    <mergeCell ref="O45:R45"/>
    <mergeCell ref="BF45:BG45"/>
    <mergeCell ref="BH45:BI45"/>
    <mergeCell ref="C46:C48"/>
    <mergeCell ref="D46:F48"/>
    <mergeCell ref="G46:H46"/>
    <mergeCell ref="M46:N46"/>
    <mergeCell ref="O46:R46"/>
    <mergeCell ref="S46:U48"/>
    <mergeCell ref="BF46:BG46"/>
    <mergeCell ref="BH46:BI46"/>
    <mergeCell ref="BJ46:BN48"/>
    <mergeCell ref="G47:H47"/>
    <mergeCell ref="M47:N47"/>
    <mergeCell ref="O47:R47"/>
    <mergeCell ref="BF47:BG47"/>
    <mergeCell ref="BH47:BI47"/>
    <mergeCell ref="G48:H48"/>
    <mergeCell ref="I48:J48"/>
    <mergeCell ref="K48:L48"/>
    <mergeCell ref="M48:N48"/>
    <mergeCell ref="O48:R48"/>
    <mergeCell ref="BF48:BG48"/>
    <mergeCell ref="BH48:BI48"/>
    <mergeCell ref="C49:C51"/>
    <mergeCell ref="D49:F51"/>
    <mergeCell ref="G49:H49"/>
    <mergeCell ref="M49:N49"/>
    <mergeCell ref="O49:R49"/>
    <mergeCell ref="S49:U51"/>
    <mergeCell ref="BF49:BG49"/>
    <mergeCell ref="BH49:BI49"/>
    <mergeCell ref="BJ49:BN51"/>
    <mergeCell ref="G50:H50"/>
    <mergeCell ref="M50:N50"/>
    <mergeCell ref="O50:R50"/>
    <mergeCell ref="BF50:BG50"/>
    <mergeCell ref="BH50:BI50"/>
    <mergeCell ref="G51:H51"/>
    <mergeCell ref="I51:J51"/>
    <mergeCell ref="K51:L51"/>
    <mergeCell ref="M51:N51"/>
    <mergeCell ref="O51:R51"/>
    <mergeCell ref="BF51:BG51"/>
    <mergeCell ref="BH51:BI51"/>
    <mergeCell ref="C52:C54"/>
    <mergeCell ref="D52:F54"/>
    <mergeCell ref="G52:H52"/>
    <mergeCell ref="M52:N52"/>
    <mergeCell ref="O52:R52"/>
    <mergeCell ref="S52:U54"/>
    <mergeCell ref="BF52:BG52"/>
    <mergeCell ref="BH52:BI52"/>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C58:C60"/>
    <mergeCell ref="D58:F60"/>
    <mergeCell ref="G58:H58"/>
    <mergeCell ref="M58:N58"/>
    <mergeCell ref="O58:R58"/>
    <mergeCell ref="S58:U60"/>
    <mergeCell ref="BF58:BG58"/>
    <mergeCell ref="BH58:BI58"/>
    <mergeCell ref="BJ58:BN60"/>
    <mergeCell ref="G59:H59"/>
    <mergeCell ref="M59:N59"/>
    <mergeCell ref="O59:R59"/>
    <mergeCell ref="BF59:BG59"/>
    <mergeCell ref="BH59:BI59"/>
    <mergeCell ref="G60:H60"/>
    <mergeCell ref="I60:J60"/>
    <mergeCell ref="K60:L60"/>
    <mergeCell ref="M60:N60"/>
    <mergeCell ref="O60:R60"/>
    <mergeCell ref="BF60:BG60"/>
    <mergeCell ref="BH60:BI60"/>
    <mergeCell ref="C61:C63"/>
    <mergeCell ref="D61:F63"/>
    <mergeCell ref="G61:H61"/>
    <mergeCell ref="M61:N61"/>
    <mergeCell ref="O61:R61"/>
    <mergeCell ref="S61:U63"/>
    <mergeCell ref="BF61:BG61"/>
    <mergeCell ref="BH61:BI61"/>
    <mergeCell ref="BJ61:BN63"/>
    <mergeCell ref="G62:H62"/>
    <mergeCell ref="M62:N62"/>
    <mergeCell ref="O62:R62"/>
    <mergeCell ref="BF62:BG62"/>
    <mergeCell ref="BH62:BI62"/>
    <mergeCell ref="G63:H63"/>
    <mergeCell ref="I63:J63"/>
    <mergeCell ref="K63:L63"/>
    <mergeCell ref="M63:N63"/>
    <mergeCell ref="O63:R63"/>
    <mergeCell ref="BF63:BG63"/>
    <mergeCell ref="BH63:BI63"/>
    <mergeCell ref="C64:C66"/>
    <mergeCell ref="D64:F66"/>
    <mergeCell ref="G64:H64"/>
    <mergeCell ref="M64:N64"/>
    <mergeCell ref="O64:R64"/>
    <mergeCell ref="S64:U66"/>
    <mergeCell ref="BF64:BG64"/>
    <mergeCell ref="BH64:BI64"/>
    <mergeCell ref="BJ64:BN66"/>
    <mergeCell ref="G65:H65"/>
    <mergeCell ref="M65:N65"/>
    <mergeCell ref="O65:R65"/>
    <mergeCell ref="BF65:BG65"/>
    <mergeCell ref="BH65:BI65"/>
    <mergeCell ref="G66:H66"/>
    <mergeCell ref="I66:J66"/>
    <mergeCell ref="K66:L66"/>
    <mergeCell ref="M66:N66"/>
    <mergeCell ref="O66:R66"/>
    <mergeCell ref="BF66:BG66"/>
    <mergeCell ref="BH66:BI66"/>
    <mergeCell ref="C67:C69"/>
    <mergeCell ref="D67:F69"/>
    <mergeCell ref="G67:H67"/>
    <mergeCell ref="M67:N67"/>
    <mergeCell ref="O67:R67"/>
    <mergeCell ref="S67:U69"/>
    <mergeCell ref="BF67:BG67"/>
    <mergeCell ref="BH67:BI67"/>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C73:C75"/>
    <mergeCell ref="D73:F75"/>
    <mergeCell ref="G73:H73"/>
    <mergeCell ref="M73:N73"/>
    <mergeCell ref="O73:R73"/>
    <mergeCell ref="S73:U75"/>
    <mergeCell ref="BF73:BG73"/>
    <mergeCell ref="BH73:BI73"/>
    <mergeCell ref="BJ73:BN75"/>
    <mergeCell ref="G74:H74"/>
    <mergeCell ref="M74:N74"/>
    <mergeCell ref="O74:R74"/>
    <mergeCell ref="BF74:BG74"/>
    <mergeCell ref="BH74:BI74"/>
    <mergeCell ref="G75:H75"/>
    <mergeCell ref="I75:J75"/>
    <mergeCell ref="K75:L75"/>
    <mergeCell ref="M75:N75"/>
    <mergeCell ref="O75:R75"/>
    <mergeCell ref="BF75:BG75"/>
    <mergeCell ref="BH75:BI75"/>
    <mergeCell ref="C76:C78"/>
    <mergeCell ref="D76:F78"/>
    <mergeCell ref="G76:H76"/>
    <mergeCell ref="M76:N76"/>
    <mergeCell ref="O76:R76"/>
    <mergeCell ref="S76:U78"/>
    <mergeCell ref="BF76:BG76"/>
    <mergeCell ref="BH76:BI76"/>
    <mergeCell ref="BJ76:BN78"/>
    <mergeCell ref="G77:H77"/>
    <mergeCell ref="M77:N77"/>
    <mergeCell ref="O77:R77"/>
    <mergeCell ref="BF77:BG77"/>
    <mergeCell ref="BH77:BI77"/>
    <mergeCell ref="G78:H78"/>
    <mergeCell ref="I78:J78"/>
    <mergeCell ref="K78:L78"/>
    <mergeCell ref="M78:N78"/>
    <mergeCell ref="O78:R78"/>
    <mergeCell ref="BF78:BG78"/>
    <mergeCell ref="BH78:BI78"/>
    <mergeCell ref="C79:C81"/>
    <mergeCell ref="D79:F81"/>
    <mergeCell ref="G79:H79"/>
    <mergeCell ref="M79:N79"/>
    <mergeCell ref="O79:R79"/>
    <mergeCell ref="S79:U81"/>
    <mergeCell ref="BF79:BG79"/>
    <mergeCell ref="BH79:BI79"/>
    <mergeCell ref="BJ79:BN81"/>
    <mergeCell ref="G80:H80"/>
    <mergeCell ref="M80:N80"/>
    <mergeCell ref="O80:R80"/>
    <mergeCell ref="BF80:BG80"/>
    <mergeCell ref="BH80:BI80"/>
    <mergeCell ref="G81:H81"/>
    <mergeCell ref="I81:J81"/>
    <mergeCell ref="K81:L81"/>
    <mergeCell ref="M81:N81"/>
    <mergeCell ref="O81:R81"/>
    <mergeCell ref="BF81:BG81"/>
    <mergeCell ref="BH81:BI81"/>
    <mergeCell ref="C82:C84"/>
    <mergeCell ref="D82:F84"/>
    <mergeCell ref="G82:H82"/>
    <mergeCell ref="M82:N82"/>
    <mergeCell ref="O82:R82"/>
    <mergeCell ref="S82:U84"/>
    <mergeCell ref="BF82:BG82"/>
    <mergeCell ref="BH82:BI82"/>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C88:C90"/>
    <mergeCell ref="D88:F90"/>
    <mergeCell ref="G88:H88"/>
    <mergeCell ref="M88:N88"/>
    <mergeCell ref="O88:R88"/>
    <mergeCell ref="S88:U90"/>
    <mergeCell ref="BF88:BG88"/>
    <mergeCell ref="BH88:BI88"/>
    <mergeCell ref="BJ88:BN90"/>
    <mergeCell ref="G89:H89"/>
    <mergeCell ref="M89:N89"/>
    <mergeCell ref="O89:R89"/>
    <mergeCell ref="BF89:BG89"/>
    <mergeCell ref="BH89:BI89"/>
    <mergeCell ref="G90:H90"/>
    <mergeCell ref="I90:J90"/>
    <mergeCell ref="K90:L90"/>
    <mergeCell ref="M90:N90"/>
    <mergeCell ref="O90:R90"/>
    <mergeCell ref="BF90:BG90"/>
    <mergeCell ref="BH90:BI90"/>
    <mergeCell ref="C91:C93"/>
    <mergeCell ref="D91:F93"/>
    <mergeCell ref="G91:H91"/>
    <mergeCell ref="M91:N91"/>
    <mergeCell ref="O91:R91"/>
    <mergeCell ref="S91:U93"/>
    <mergeCell ref="BF91:BG91"/>
    <mergeCell ref="BH91:BI91"/>
    <mergeCell ref="BJ91:BN93"/>
    <mergeCell ref="G92:H92"/>
    <mergeCell ref="M92:N92"/>
    <mergeCell ref="O92:R92"/>
    <mergeCell ref="BF92:BG92"/>
    <mergeCell ref="BH92:BI92"/>
    <mergeCell ref="G93:H93"/>
    <mergeCell ref="I93:J93"/>
    <mergeCell ref="K93:L93"/>
    <mergeCell ref="M93:N93"/>
    <mergeCell ref="O93:R93"/>
    <mergeCell ref="BF93:BG93"/>
    <mergeCell ref="BH93:BI93"/>
    <mergeCell ref="C94:C96"/>
    <mergeCell ref="D94:F96"/>
    <mergeCell ref="G94:H94"/>
    <mergeCell ref="M94:N94"/>
    <mergeCell ref="O94:R94"/>
    <mergeCell ref="S94:U96"/>
    <mergeCell ref="BF94:BG94"/>
    <mergeCell ref="BH94:BI94"/>
    <mergeCell ref="BJ94:BN96"/>
    <mergeCell ref="G95:H95"/>
    <mergeCell ref="M95:N95"/>
    <mergeCell ref="O95:R95"/>
    <mergeCell ref="BF95:BG95"/>
    <mergeCell ref="BH95:BI95"/>
    <mergeCell ref="G96:H96"/>
    <mergeCell ref="I96:J96"/>
    <mergeCell ref="K96:L96"/>
    <mergeCell ref="M96:N96"/>
    <mergeCell ref="O96:R96"/>
    <mergeCell ref="BF96:BG96"/>
    <mergeCell ref="BH96:BI96"/>
    <mergeCell ref="C97:C99"/>
    <mergeCell ref="D97:F99"/>
    <mergeCell ref="G97:H97"/>
    <mergeCell ref="M97:N97"/>
    <mergeCell ref="O97:R97"/>
    <mergeCell ref="S97:U99"/>
    <mergeCell ref="BF97:BG97"/>
    <mergeCell ref="BH97:BI97"/>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C103:C105"/>
    <mergeCell ref="D103:F105"/>
    <mergeCell ref="G103:H103"/>
    <mergeCell ref="M103:N103"/>
    <mergeCell ref="O103:R103"/>
    <mergeCell ref="S103:U105"/>
    <mergeCell ref="BF103:BG103"/>
    <mergeCell ref="BH103:BI103"/>
    <mergeCell ref="BJ103:BN105"/>
    <mergeCell ref="G104:H104"/>
    <mergeCell ref="M104:N104"/>
    <mergeCell ref="O104:R104"/>
    <mergeCell ref="BF104:BG104"/>
    <mergeCell ref="BH104:BI104"/>
    <mergeCell ref="G105:H105"/>
    <mergeCell ref="I105:J105"/>
    <mergeCell ref="K105:L105"/>
    <mergeCell ref="M105:N105"/>
    <mergeCell ref="O105:R105"/>
    <mergeCell ref="BF105:BG105"/>
    <mergeCell ref="BH105:BI105"/>
    <mergeCell ref="C106:C108"/>
    <mergeCell ref="D106:F108"/>
    <mergeCell ref="G106:H106"/>
    <mergeCell ref="M106:N106"/>
    <mergeCell ref="O106:R106"/>
    <mergeCell ref="S106:U108"/>
    <mergeCell ref="BF106:BG106"/>
    <mergeCell ref="BH106:BI106"/>
    <mergeCell ref="BJ106:BN108"/>
    <mergeCell ref="G107:H107"/>
    <mergeCell ref="M107:N107"/>
    <mergeCell ref="O107:R107"/>
    <mergeCell ref="BF107:BG107"/>
    <mergeCell ref="BH107:BI107"/>
    <mergeCell ref="G108:H108"/>
    <mergeCell ref="I108:J108"/>
    <mergeCell ref="K108:L108"/>
    <mergeCell ref="M108:N108"/>
    <mergeCell ref="O108:R108"/>
    <mergeCell ref="BF108:BG108"/>
    <mergeCell ref="BH108:BI108"/>
    <mergeCell ref="C109:C111"/>
    <mergeCell ref="D109:F111"/>
    <mergeCell ref="G109:H109"/>
    <mergeCell ref="M109:N109"/>
    <mergeCell ref="O109:R109"/>
    <mergeCell ref="S109:U111"/>
    <mergeCell ref="BF109:BG109"/>
    <mergeCell ref="BH109:BI109"/>
    <mergeCell ref="BJ109:BN111"/>
    <mergeCell ref="G110:H110"/>
    <mergeCell ref="M110:N110"/>
    <mergeCell ref="O110:R110"/>
    <mergeCell ref="BF110:BG110"/>
    <mergeCell ref="BH110:BI110"/>
    <mergeCell ref="G111:H111"/>
    <mergeCell ref="I111:J111"/>
    <mergeCell ref="K111:L111"/>
    <mergeCell ref="M111:N111"/>
    <mergeCell ref="O111:R111"/>
    <mergeCell ref="BF111:BG111"/>
    <mergeCell ref="BH111:BI111"/>
    <mergeCell ref="C112:C114"/>
    <mergeCell ref="D112:F114"/>
    <mergeCell ref="G112:H112"/>
    <mergeCell ref="M112:N112"/>
    <mergeCell ref="O112:R112"/>
    <mergeCell ref="S112:U114"/>
    <mergeCell ref="BF112:BG112"/>
    <mergeCell ref="BH112:BI112"/>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C118:C120"/>
    <mergeCell ref="D118:F120"/>
    <mergeCell ref="G118:H118"/>
    <mergeCell ref="M118:N118"/>
    <mergeCell ref="O118:R118"/>
    <mergeCell ref="S118:U120"/>
    <mergeCell ref="BF118:BG118"/>
    <mergeCell ref="BH118:BI118"/>
    <mergeCell ref="BJ118:BN120"/>
    <mergeCell ref="G119:H119"/>
    <mergeCell ref="M119:N119"/>
    <mergeCell ref="O119:R119"/>
    <mergeCell ref="BF119:BG119"/>
    <mergeCell ref="BH119:BI119"/>
    <mergeCell ref="G120:H120"/>
    <mergeCell ref="I120:J120"/>
    <mergeCell ref="K120:L120"/>
    <mergeCell ref="M120:N120"/>
    <mergeCell ref="O120:R120"/>
    <mergeCell ref="BF120:BG120"/>
    <mergeCell ref="BH120:BI120"/>
    <mergeCell ref="C121:C123"/>
    <mergeCell ref="D121:F123"/>
    <mergeCell ref="G121:H121"/>
    <mergeCell ref="M121:N121"/>
    <mergeCell ref="O121:R121"/>
    <mergeCell ref="S121:U123"/>
    <mergeCell ref="BF121:BG121"/>
    <mergeCell ref="BH121:BI121"/>
    <mergeCell ref="BJ121:BN123"/>
    <mergeCell ref="G122:H122"/>
    <mergeCell ref="M122:N122"/>
    <mergeCell ref="O122:R122"/>
    <mergeCell ref="BF122:BG122"/>
    <mergeCell ref="BH122:BI122"/>
    <mergeCell ref="G123:H123"/>
    <mergeCell ref="I123:J123"/>
    <mergeCell ref="K123:L123"/>
    <mergeCell ref="M123:N123"/>
    <mergeCell ref="O123:R123"/>
    <mergeCell ref="BF123:BG123"/>
    <mergeCell ref="BH123:BI123"/>
    <mergeCell ref="C124:C126"/>
    <mergeCell ref="D124:F126"/>
    <mergeCell ref="G124:H124"/>
    <mergeCell ref="M124:N124"/>
    <mergeCell ref="O124:R124"/>
    <mergeCell ref="S124:U126"/>
    <mergeCell ref="BF124:BG124"/>
    <mergeCell ref="BH124:BI124"/>
    <mergeCell ref="BJ124:BN126"/>
    <mergeCell ref="G125:H125"/>
    <mergeCell ref="M125:N125"/>
    <mergeCell ref="O125:R125"/>
    <mergeCell ref="BF125:BG125"/>
    <mergeCell ref="BH125:BI125"/>
    <mergeCell ref="G126:H126"/>
    <mergeCell ref="I126:J126"/>
    <mergeCell ref="K126:L126"/>
    <mergeCell ref="M126:N126"/>
    <mergeCell ref="O126:R126"/>
    <mergeCell ref="BF126:BG126"/>
    <mergeCell ref="BH126:BI126"/>
    <mergeCell ref="O130:P131"/>
    <mergeCell ref="Q130:T130"/>
    <mergeCell ref="V130:Y130"/>
    <mergeCell ref="AA130:AB130"/>
    <mergeCell ref="AE130:AF131"/>
    <mergeCell ref="AG130:AJ130"/>
    <mergeCell ref="AL130:AO130"/>
    <mergeCell ref="AQ130:AR130"/>
    <mergeCell ref="Q131:R131"/>
    <mergeCell ref="S131:T131"/>
    <mergeCell ref="V131:W131"/>
    <mergeCell ref="X131:Y131"/>
    <mergeCell ref="AA131:AB131"/>
    <mergeCell ref="AG131:AH131"/>
    <mergeCell ref="AI131:AJ131"/>
    <mergeCell ref="AL131:AM131"/>
    <mergeCell ref="AN131:AO131"/>
    <mergeCell ref="AQ131:AR131"/>
    <mergeCell ref="AU131:AX131"/>
    <mergeCell ref="AZ131:BC131"/>
    <mergeCell ref="BE131:BH131"/>
    <mergeCell ref="O132:P132"/>
    <mergeCell ref="Q132:R132"/>
    <mergeCell ref="S132:T132"/>
    <mergeCell ref="V132:W132"/>
    <mergeCell ref="X132:Y132"/>
    <mergeCell ref="AA132:AB132"/>
    <mergeCell ref="AE132:AF132"/>
    <mergeCell ref="AG132:AH132"/>
    <mergeCell ref="AI132:AJ132"/>
    <mergeCell ref="AL132:AM132"/>
    <mergeCell ref="AN132:AO132"/>
    <mergeCell ref="AQ132:AR132"/>
    <mergeCell ref="AU132:AX132"/>
    <mergeCell ref="AZ132:BC132"/>
    <mergeCell ref="BE132:BH132"/>
    <mergeCell ref="O133:P133"/>
    <mergeCell ref="Q133:R133"/>
    <mergeCell ref="S133:T133"/>
    <mergeCell ref="V133:W133"/>
    <mergeCell ref="X133:Y133"/>
    <mergeCell ref="AA133:AB133"/>
    <mergeCell ref="AE133:AF133"/>
    <mergeCell ref="AG133:AH133"/>
    <mergeCell ref="AI133:AJ133"/>
    <mergeCell ref="AL133:AM133"/>
    <mergeCell ref="AN133:AO133"/>
    <mergeCell ref="AQ133:AR133"/>
    <mergeCell ref="O134:P134"/>
    <mergeCell ref="Q134:R134"/>
    <mergeCell ref="S134:T134"/>
    <mergeCell ref="V134:W134"/>
    <mergeCell ref="X134:Y134"/>
    <mergeCell ref="AA134:AB134"/>
    <mergeCell ref="AE134:AF134"/>
    <mergeCell ref="AG134:AH134"/>
    <mergeCell ref="AI134:AJ134"/>
    <mergeCell ref="AL134:AM134"/>
    <mergeCell ref="AN134:AO134"/>
    <mergeCell ref="AQ134:AR134"/>
    <mergeCell ref="O135:P135"/>
    <mergeCell ref="Q135:R135"/>
    <mergeCell ref="S135:T135"/>
    <mergeCell ref="V135:W135"/>
    <mergeCell ref="X135:Y135"/>
    <mergeCell ref="AA135:AB135"/>
    <mergeCell ref="AE135:AF135"/>
    <mergeCell ref="AG135:AH135"/>
    <mergeCell ref="AI135:AJ135"/>
    <mergeCell ref="AL135:AM135"/>
    <mergeCell ref="AN135:AO135"/>
    <mergeCell ref="AQ135:AR135"/>
    <mergeCell ref="O136:P136"/>
    <mergeCell ref="Q136:R136"/>
    <mergeCell ref="S136:T136"/>
    <mergeCell ref="V136:W136"/>
    <mergeCell ref="X136:Y136"/>
    <mergeCell ref="AA136:AB136"/>
    <mergeCell ref="AE136:AF136"/>
    <mergeCell ref="AG136:AH136"/>
    <mergeCell ref="AI136:AJ136"/>
    <mergeCell ref="AL136:AM136"/>
    <mergeCell ref="AN136:AO136"/>
    <mergeCell ref="AQ136:AR136"/>
    <mergeCell ref="AU136:AV136"/>
    <mergeCell ref="AW136:AZ136"/>
    <mergeCell ref="AU137:AV137"/>
    <mergeCell ref="AW137:AZ137"/>
    <mergeCell ref="AU138:AV138"/>
    <mergeCell ref="AW138:AZ138"/>
    <mergeCell ref="AU139:AV139"/>
    <mergeCell ref="AW139:AZ139"/>
    <mergeCell ref="AU140:AV140"/>
    <mergeCell ref="AW140:AZ140"/>
    <mergeCell ref="O141:R141"/>
    <mergeCell ref="T141:W141"/>
    <mergeCell ref="Y141:AB141"/>
    <mergeCell ref="AE141:AH141"/>
    <mergeCell ref="AJ141:AM141"/>
    <mergeCell ref="AO141:AR141"/>
    <mergeCell ref="Y144:AB144"/>
    <mergeCell ref="AO144:AR144"/>
    <mergeCell ref="Y145:AB145"/>
    <mergeCell ref="AO145:AR145"/>
    <mergeCell ref="O146:R146"/>
    <mergeCell ref="T146:W146"/>
    <mergeCell ref="Y146:AB146"/>
    <mergeCell ref="AE146:AH146"/>
    <mergeCell ref="AJ146:AM146"/>
    <mergeCell ref="AO146:AR146"/>
  </mergeCells>
  <conditionalFormatting sqref="AA21:AG21,AA127:BE128,AD131,AA131:AB131,AA137:AD138,AS136:BE138,AS133:BE134,AA129:AD129,AS129:AT129,AV129:BE129,AS131:AT132">
    <cfRule type="expression" priority="2" aboveAverage="0" equalAverage="0" bottom="0" percent="0" rank="0" text="" dxfId="0">
      <formula>
OR(#REF!=$B20,#REF!=$B20)</formula>
    </cfRule>
  </conditionalFormatting>
  <conditionalFormatting sqref="AS140:BE140">
    <cfRule type="expression" priority="3" aboveAverage="0" equalAverage="0" bottom="0" percent="0" rank="0" text="" dxfId="1">
      <formula>
OR(#REF!=$B127,#REF!=$B127)</formula>
    </cfRule>
  </conditionalFormatting>
  <conditionalFormatting sqref="AS135:BE135">
    <cfRule type="expression" priority="4" aboveAverage="0" equalAverage="0" bottom="0" percent="0" rank="0" text="" dxfId="2">
      <formula>
OR(#REF!=$B127,#REF!=$B127)</formula>
    </cfRule>
  </conditionalFormatting>
  <conditionalFormatting sqref="AD130,AA130:AB130,AA139:AD139,AS139:BE139,AS130:BE130">
    <cfRule type="expression" priority="5" aboveAverage="0" equalAverage="0" bottom="0" percent="0" rank="0" text="" dxfId="3">
      <formula>
OR(#REF!=$B128,#REF!=$B128)</formula>
    </cfRule>
  </conditionalFormatting>
  <conditionalFormatting sqref="AQ131:AR131,AQ137:AR138,AQ129:AR129">
    <cfRule type="expression" priority="6" aboveAverage="0" equalAverage="0" bottom="0" percent="0" rank="0" text="" dxfId="4">
      <formula>
OR(#REF!=$B128,#REF!=$B128)</formula>
    </cfRule>
  </conditionalFormatting>
  <conditionalFormatting sqref="AQ130:AR130,AQ139:AR139">
    <cfRule type="expression" priority="7" aboveAverage="0" equalAverage="0" bottom="0" percent="0" rank="0" text="" dxfId="5">
      <formula>
OR(#REF!=$B128,#REF!=$B128)</formula>
    </cfRule>
  </conditionalFormatting>
  <conditionalFormatting sqref="AH21:AN21">
    <cfRule type="expression" priority="8" aboveAverage="0" equalAverage="0" bottom="0" percent="0" rank="0" text="" dxfId="6">
      <formula>
OR(#REF!=$B20,#REF!=$B20)</formula>
    </cfRule>
  </conditionalFormatting>
  <conditionalFormatting sqref="AO21:AU21">
    <cfRule type="expression" priority="9" aboveAverage="0" equalAverage="0" bottom="0" percent="0" rank="0" text="" dxfId="7">
      <formula>
OR(#REF!=$B20,#REF!=$B20)</formula>
    </cfRule>
  </conditionalFormatting>
  <conditionalFormatting sqref="AV21:BB21">
    <cfRule type="expression" priority="10" aboveAverage="0" equalAverage="0" bottom="0" percent="0" rank="0" text="" dxfId="8">
      <formula>
OR(#REF!=$B20,#REF!=$B20)</formula>
    </cfRule>
  </conditionalFormatting>
  <conditionalFormatting sqref="BC21:BE21">
    <cfRule type="expression" priority="11" aboveAverage="0" equalAverage="0" bottom="0" percent="0" rank="0" text="" dxfId="9">
      <formula>
OR(#REF!=$B20,#REF!=$B20)</formula>
    </cfRule>
  </conditionalFormatting>
  <conditionalFormatting sqref="AA24:AG24">
    <cfRule type="expression" priority="12" aboveAverage="0" equalAverage="0" bottom="0" percent="0" rank="0" text="" dxfId="10">
      <formula>
OR(#REF!=$B23,#REF!=$B23)</formula>
    </cfRule>
  </conditionalFormatting>
  <conditionalFormatting sqref="AH24:AN24">
    <cfRule type="expression" priority="13" aboveAverage="0" equalAverage="0" bottom="0" percent="0" rank="0" text="" dxfId="11">
      <formula>
OR(#REF!=$B23,#REF!=$B23)</formula>
    </cfRule>
  </conditionalFormatting>
  <conditionalFormatting sqref="AO24:AU24">
    <cfRule type="expression" priority="14" aboveAverage="0" equalAverage="0" bottom="0" percent="0" rank="0" text="" dxfId="12">
      <formula>
OR(#REF!=$B23,#REF!=$B23)</formula>
    </cfRule>
  </conditionalFormatting>
  <conditionalFormatting sqref="AV24:BB24">
    <cfRule type="expression" priority="15" aboveAverage="0" equalAverage="0" bottom="0" percent="0" rank="0" text="" dxfId="13">
      <formula>
OR(#REF!=$B23,#REF!=$B23)</formula>
    </cfRule>
  </conditionalFormatting>
  <conditionalFormatting sqref="BC24:BE24">
    <cfRule type="expression" priority="16" aboveAverage="0" equalAverage="0" bottom="0" percent="0" rank="0" text="" dxfId="14">
      <formula>
OR(#REF!=$B23,#REF!=$B23)</formula>
    </cfRule>
  </conditionalFormatting>
  <conditionalFormatting sqref="AA27:AG27">
    <cfRule type="expression" priority="17" aboveAverage="0" equalAverage="0" bottom="0" percent="0" rank="0" text="" dxfId="15">
      <formula>
OR(#REF!=$B26,#REF!=$B26)</formula>
    </cfRule>
  </conditionalFormatting>
  <conditionalFormatting sqref="AH27:AN27">
    <cfRule type="expression" priority="18" aboveAverage="0" equalAverage="0" bottom="0" percent="0" rank="0" text="" dxfId="16">
      <formula>
OR(#REF!=$B26,#REF!=$B26)</formula>
    </cfRule>
  </conditionalFormatting>
  <conditionalFormatting sqref="AO27:AU27">
    <cfRule type="expression" priority="19" aboveAverage="0" equalAverage="0" bottom="0" percent="0" rank="0" text="" dxfId="17">
      <formula>
OR(#REF!=$B26,#REF!=$B26)</formula>
    </cfRule>
  </conditionalFormatting>
  <conditionalFormatting sqref="AV27:BB27">
    <cfRule type="expression" priority="20" aboveAverage="0" equalAverage="0" bottom="0" percent="0" rank="0" text="" dxfId="18">
      <formula>
OR(#REF!=$B26,#REF!=$B26)</formula>
    </cfRule>
  </conditionalFormatting>
  <conditionalFormatting sqref="BC27:BE27">
    <cfRule type="expression" priority="21" aboveAverage="0" equalAverage="0" bottom="0" percent="0" rank="0" text="" dxfId="19">
      <formula>
OR(#REF!=$B26,#REF!=$B26)</formula>
    </cfRule>
  </conditionalFormatting>
  <conditionalFormatting sqref="AA30:AG30">
    <cfRule type="expression" priority="22" aboveAverage="0" equalAverage="0" bottom="0" percent="0" rank="0" text="" dxfId="20">
      <formula>
OR(#REF!=$B29,#REF!=$B29)</formula>
    </cfRule>
  </conditionalFormatting>
  <conditionalFormatting sqref="AH30:AN30">
    <cfRule type="expression" priority="23" aboveAverage="0" equalAverage="0" bottom="0" percent="0" rank="0" text="" dxfId="21">
      <formula>
OR(#REF!=$B29,#REF!=$B29)</formula>
    </cfRule>
  </conditionalFormatting>
  <conditionalFormatting sqref="AO30:AU30">
    <cfRule type="expression" priority="24" aboveAverage="0" equalAverage="0" bottom="0" percent="0" rank="0" text="" dxfId="22">
      <formula>
OR(#REF!=$B29,#REF!=$B29)</formula>
    </cfRule>
  </conditionalFormatting>
  <conditionalFormatting sqref="AV30:BB30">
    <cfRule type="expression" priority="25" aboveAverage="0" equalAverage="0" bottom="0" percent="0" rank="0" text="" dxfId="23">
      <formula>
OR(#REF!=$B29,#REF!=$B29)</formula>
    </cfRule>
  </conditionalFormatting>
  <conditionalFormatting sqref="BC30:BE30">
    <cfRule type="expression" priority="26" aboveAverage="0" equalAverage="0" bottom="0" percent="0" rank="0" text="" dxfId="24">
      <formula>
OR(#REF!=$B29,#REF!=$B29)</formula>
    </cfRule>
  </conditionalFormatting>
  <conditionalFormatting sqref="AA33:AG33">
    <cfRule type="expression" priority="27" aboveAverage="0" equalAverage="0" bottom="0" percent="0" rank="0" text="" dxfId="25">
      <formula>
OR(#REF!=$B32,#REF!=$B32)</formula>
    </cfRule>
  </conditionalFormatting>
  <conditionalFormatting sqref="AH33:AN33">
    <cfRule type="expression" priority="28" aboveAverage="0" equalAverage="0" bottom="0" percent="0" rank="0" text="" dxfId="26">
      <formula>
OR(#REF!=$B32,#REF!=$B32)</formula>
    </cfRule>
  </conditionalFormatting>
  <conditionalFormatting sqref="AO33:AU33">
    <cfRule type="expression" priority="29" aboveAverage="0" equalAverage="0" bottom="0" percent="0" rank="0" text="" dxfId="27">
      <formula>
OR(#REF!=$B32,#REF!=$B32)</formula>
    </cfRule>
  </conditionalFormatting>
  <conditionalFormatting sqref="AV33:BB33">
    <cfRule type="expression" priority="30" aboveAverage="0" equalAverage="0" bottom="0" percent="0" rank="0" text="" dxfId="28">
      <formula>
OR(#REF!=$B32,#REF!=$B32)</formula>
    </cfRule>
  </conditionalFormatting>
  <conditionalFormatting sqref="BC33:BE33">
    <cfRule type="expression" priority="31" aboveAverage="0" equalAverage="0" bottom="0" percent="0" rank="0" text="" dxfId="29">
      <formula>
OR(#REF!=$B32,#REF!=$B32)</formula>
    </cfRule>
  </conditionalFormatting>
  <conditionalFormatting sqref="AA36:AG36">
    <cfRule type="expression" priority="32" aboveAverage="0" equalAverage="0" bottom="0" percent="0" rank="0" text="" dxfId="30">
      <formula>
OR(#REF!=$B35,#REF!=$B35)</formula>
    </cfRule>
  </conditionalFormatting>
  <conditionalFormatting sqref="AH36:AN36">
    <cfRule type="expression" priority="33" aboveAverage="0" equalAverage="0" bottom="0" percent="0" rank="0" text="" dxfId="31">
      <formula>
OR(#REF!=$B35,#REF!=$B35)</formula>
    </cfRule>
  </conditionalFormatting>
  <conditionalFormatting sqref="AO36:AU36">
    <cfRule type="expression" priority="34" aboveAverage="0" equalAverage="0" bottom="0" percent="0" rank="0" text="" dxfId="32">
      <formula>
OR(#REF!=$B35,#REF!=$B35)</formula>
    </cfRule>
  </conditionalFormatting>
  <conditionalFormatting sqref="AV36:BB36">
    <cfRule type="expression" priority="35" aboveAverage="0" equalAverage="0" bottom="0" percent="0" rank="0" text="" dxfId="33">
      <formula>
OR(#REF!=$B35,#REF!=$B35)</formula>
    </cfRule>
  </conditionalFormatting>
  <conditionalFormatting sqref="BC36:BE36">
    <cfRule type="expression" priority="36" aboveAverage="0" equalAverage="0" bottom="0" percent="0" rank="0" text="" dxfId="34">
      <formula>
OR(#REF!=$B35,#REF!=$B35)</formula>
    </cfRule>
  </conditionalFormatting>
  <conditionalFormatting sqref="AA39:AG39">
    <cfRule type="expression" priority="37" aboveAverage="0" equalAverage="0" bottom="0" percent="0" rank="0" text="" dxfId="35">
      <formula>
OR(#REF!=$B38,#REF!=$B38)</formula>
    </cfRule>
  </conditionalFormatting>
  <conditionalFormatting sqref="AH39:AN39">
    <cfRule type="expression" priority="38" aboveAverage="0" equalAverage="0" bottom="0" percent="0" rank="0" text="" dxfId="36">
      <formula>
OR(#REF!=$B38,#REF!=$B38)</formula>
    </cfRule>
  </conditionalFormatting>
  <conditionalFormatting sqref="AO39:AU39">
    <cfRule type="expression" priority="39" aboveAverage="0" equalAverage="0" bottom="0" percent="0" rank="0" text="" dxfId="37">
      <formula>
OR(#REF!=$B38,#REF!=$B38)</formula>
    </cfRule>
  </conditionalFormatting>
  <conditionalFormatting sqref="AV39:BB39">
    <cfRule type="expression" priority="40" aboveAverage="0" equalAverage="0" bottom="0" percent="0" rank="0" text="" dxfId="38">
      <formula>
OR(#REF!=$B38,#REF!=$B38)</formula>
    </cfRule>
  </conditionalFormatting>
  <conditionalFormatting sqref="BC39:BE39">
    <cfRule type="expression" priority="41" aboveAverage="0" equalAverage="0" bottom="0" percent="0" rank="0" text="" dxfId="39">
      <formula>
OR(#REF!=$B38,#REF!=$B38)</formula>
    </cfRule>
  </conditionalFormatting>
  <conditionalFormatting sqref="AA42:AG42">
    <cfRule type="expression" priority="42" aboveAverage="0" equalAverage="0" bottom="0" percent="0" rank="0" text="" dxfId="40">
      <formula>
OR(#REF!=$B41,#REF!=$B41)</formula>
    </cfRule>
  </conditionalFormatting>
  <conditionalFormatting sqref="AH42:AN42">
    <cfRule type="expression" priority="43" aboveAverage="0" equalAverage="0" bottom="0" percent="0" rank="0" text="" dxfId="41">
      <formula>
OR(#REF!=$B41,#REF!=$B41)</formula>
    </cfRule>
  </conditionalFormatting>
  <conditionalFormatting sqref="AO42:AU42">
    <cfRule type="expression" priority="44" aboveAverage="0" equalAverage="0" bottom="0" percent="0" rank="0" text="" dxfId="42">
      <formula>
OR(#REF!=$B41,#REF!=$B41)</formula>
    </cfRule>
  </conditionalFormatting>
  <conditionalFormatting sqref="AV42:BB42">
    <cfRule type="expression" priority="45" aboveAverage="0" equalAverage="0" bottom="0" percent="0" rank="0" text="" dxfId="43">
      <formula>
OR(#REF!=$B41,#REF!=$B41)</formula>
    </cfRule>
  </conditionalFormatting>
  <conditionalFormatting sqref="BC42:BE42">
    <cfRule type="expression" priority="46" aboveAverage="0" equalAverage="0" bottom="0" percent="0" rank="0" text="" dxfId="44">
      <formula>
OR(#REF!=$B41,#REF!=$B41)</formula>
    </cfRule>
  </conditionalFormatting>
  <conditionalFormatting sqref="AA45:AG45">
    <cfRule type="expression" priority="47" aboveAverage="0" equalAverage="0" bottom="0" percent="0" rank="0" text="" dxfId="45">
      <formula>
OR(#REF!=$B44,#REF!=$B44)</formula>
    </cfRule>
  </conditionalFormatting>
  <conditionalFormatting sqref="AH45:AN45">
    <cfRule type="expression" priority="48" aboveAverage="0" equalAverage="0" bottom="0" percent="0" rank="0" text="" dxfId="46">
      <formula>
OR(#REF!=$B44,#REF!=$B44)</formula>
    </cfRule>
  </conditionalFormatting>
  <conditionalFormatting sqref="AO45:AU45">
    <cfRule type="expression" priority="49" aboveAverage="0" equalAverage="0" bottom="0" percent="0" rank="0" text="" dxfId="47">
      <formula>
OR(#REF!=$B44,#REF!=$B44)</formula>
    </cfRule>
  </conditionalFormatting>
  <conditionalFormatting sqref="AV45:BB45">
    <cfRule type="expression" priority="50" aboveAverage="0" equalAverage="0" bottom="0" percent="0" rank="0" text="" dxfId="48">
      <formula>
OR(#REF!=$B44,#REF!=$B44)</formula>
    </cfRule>
  </conditionalFormatting>
  <conditionalFormatting sqref="BC45:BE45">
    <cfRule type="expression" priority="51" aboveAverage="0" equalAverage="0" bottom="0" percent="0" rank="0" text="" dxfId="49">
      <formula>
OR(#REF!=$B44,#REF!=$B44)</formula>
    </cfRule>
  </conditionalFormatting>
  <conditionalFormatting sqref="AA48:AG48">
    <cfRule type="expression" priority="52" aboveAverage="0" equalAverage="0" bottom="0" percent="0" rank="0" text="" dxfId="50">
      <formula>
OR(#REF!=$B47,#REF!=$B47)</formula>
    </cfRule>
  </conditionalFormatting>
  <conditionalFormatting sqref="AH48:AN48">
    <cfRule type="expression" priority="53" aboveAverage="0" equalAverage="0" bottom="0" percent="0" rank="0" text="" dxfId="51">
      <formula>
OR(#REF!=$B47,#REF!=$B47)</formula>
    </cfRule>
  </conditionalFormatting>
  <conditionalFormatting sqref="AO48:AU48">
    <cfRule type="expression" priority="54" aboveAverage="0" equalAverage="0" bottom="0" percent="0" rank="0" text="" dxfId="52">
      <formula>
OR(#REF!=$B47,#REF!=$B47)</formula>
    </cfRule>
  </conditionalFormatting>
  <conditionalFormatting sqref="AV48:BB48">
    <cfRule type="expression" priority="55" aboveAverage="0" equalAverage="0" bottom="0" percent="0" rank="0" text="" dxfId="53">
      <formula>
OR(#REF!=$B47,#REF!=$B47)</formula>
    </cfRule>
  </conditionalFormatting>
  <conditionalFormatting sqref="BC48:BE48">
    <cfRule type="expression" priority="56" aboveAverage="0" equalAverage="0" bottom="0" percent="0" rank="0" text="" dxfId="54">
      <formula>
OR(#REF!=$B47,#REF!=$B47)</formula>
    </cfRule>
  </conditionalFormatting>
  <conditionalFormatting sqref="AA51:AG51">
    <cfRule type="expression" priority="57" aboveAverage="0" equalAverage="0" bottom="0" percent="0" rank="0" text="" dxfId="55">
      <formula>
OR(#REF!=$B50,#REF!=$B50)</formula>
    </cfRule>
  </conditionalFormatting>
  <conditionalFormatting sqref="AH51:AN51">
    <cfRule type="expression" priority="58" aboveAverage="0" equalAverage="0" bottom="0" percent="0" rank="0" text="" dxfId="56">
      <formula>
OR(#REF!=$B50,#REF!=$B50)</formula>
    </cfRule>
  </conditionalFormatting>
  <conditionalFormatting sqref="AO51:AU51">
    <cfRule type="expression" priority="59" aboveAverage="0" equalAverage="0" bottom="0" percent="0" rank="0" text="" dxfId="57">
      <formula>
OR(#REF!=$B50,#REF!=$B50)</formula>
    </cfRule>
  </conditionalFormatting>
  <conditionalFormatting sqref="AV51:BB51">
    <cfRule type="expression" priority="60" aboveAverage="0" equalAverage="0" bottom="0" percent="0" rank="0" text="" dxfId="58">
      <formula>
OR(#REF!=$B50,#REF!=$B50)</formula>
    </cfRule>
  </conditionalFormatting>
  <conditionalFormatting sqref="BC51:BE51">
    <cfRule type="expression" priority="61" aboveAverage="0" equalAverage="0" bottom="0" percent="0" rank="0" text="" dxfId="59">
      <formula>
OR(#REF!=$B50,#REF!=$B50)</formula>
    </cfRule>
  </conditionalFormatting>
  <conditionalFormatting sqref="AA54:AG54">
    <cfRule type="expression" priority="62" aboveAverage="0" equalAverage="0" bottom="0" percent="0" rank="0" text="" dxfId="60">
      <formula>
OR(#REF!=$B53,#REF!=$B53)</formula>
    </cfRule>
  </conditionalFormatting>
  <conditionalFormatting sqref="AH54:AN54">
    <cfRule type="expression" priority="63" aboveAverage="0" equalAverage="0" bottom="0" percent="0" rank="0" text="" dxfId="61">
      <formula>
OR(#REF!=$B53,#REF!=$B53)</formula>
    </cfRule>
  </conditionalFormatting>
  <conditionalFormatting sqref="AO54:AU54">
    <cfRule type="expression" priority="64" aboveAverage="0" equalAverage="0" bottom="0" percent="0" rank="0" text="" dxfId="62">
      <formula>
OR(#REF!=$B53,#REF!=$B53)</formula>
    </cfRule>
  </conditionalFormatting>
  <conditionalFormatting sqref="AV54:BB54">
    <cfRule type="expression" priority="65" aboveAverage="0" equalAverage="0" bottom="0" percent="0" rank="0" text="" dxfId="63">
      <formula>
OR(#REF!=$B53,#REF!=$B53)</formula>
    </cfRule>
  </conditionalFormatting>
  <conditionalFormatting sqref="BC54:BE54">
    <cfRule type="expression" priority="66" aboveAverage="0" equalAverage="0" bottom="0" percent="0" rank="0" text="" dxfId="64">
      <formula>
OR(#REF!=$B53,#REF!=$B53)</formula>
    </cfRule>
  </conditionalFormatting>
  <conditionalFormatting sqref="AA57:AG57">
    <cfRule type="expression" priority="67" aboveAverage="0" equalAverage="0" bottom="0" percent="0" rank="0" text="" dxfId="65">
      <formula>
OR(#REF!=$B56,#REF!=$B56)</formula>
    </cfRule>
  </conditionalFormatting>
  <conditionalFormatting sqref="AH57:AN57">
    <cfRule type="expression" priority="68" aboveAverage="0" equalAverage="0" bottom="0" percent="0" rank="0" text="" dxfId="66">
      <formula>
OR(#REF!=$B56,#REF!=$B56)</formula>
    </cfRule>
  </conditionalFormatting>
  <conditionalFormatting sqref="AO57:AU57">
    <cfRule type="expression" priority="69" aboveAverage="0" equalAverage="0" bottom="0" percent="0" rank="0" text="" dxfId="67">
      <formula>
OR(#REF!=$B56,#REF!=$B56)</formula>
    </cfRule>
  </conditionalFormatting>
  <conditionalFormatting sqref="AV57:BB57">
    <cfRule type="expression" priority="70" aboveAverage="0" equalAverage="0" bottom="0" percent="0" rank="0" text="" dxfId="68">
      <formula>
OR(#REF!=$B56,#REF!=$B56)</formula>
    </cfRule>
  </conditionalFormatting>
  <conditionalFormatting sqref="BC57:BE57">
    <cfRule type="expression" priority="71" aboveAverage="0" equalAverage="0" bottom="0" percent="0" rank="0" text="" dxfId="69">
      <formula>
OR(#REF!=$B56,#REF!=$B56)</formula>
    </cfRule>
  </conditionalFormatting>
  <conditionalFormatting sqref="AA60:AG60">
    <cfRule type="expression" priority="72" aboveAverage="0" equalAverage="0" bottom="0" percent="0" rank="0" text="" dxfId="70">
      <formula>
OR(#REF!=$B59,#REF!=$B59)</formula>
    </cfRule>
  </conditionalFormatting>
  <conditionalFormatting sqref="AH60:AN60">
    <cfRule type="expression" priority="73" aboveAverage="0" equalAverage="0" bottom="0" percent="0" rank="0" text="" dxfId="71">
      <formula>
OR(#REF!=$B59,#REF!=$B59)</formula>
    </cfRule>
  </conditionalFormatting>
  <conditionalFormatting sqref="AO60:AU60">
    <cfRule type="expression" priority="74" aboveAverage="0" equalAverage="0" bottom="0" percent="0" rank="0" text="" dxfId="72">
      <formula>
OR(#REF!=$B59,#REF!=$B59)</formula>
    </cfRule>
  </conditionalFormatting>
  <conditionalFormatting sqref="AV60:BB60">
    <cfRule type="expression" priority="75" aboveAverage="0" equalAverage="0" bottom="0" percent="0" rank="0" text="" dxfId="73">
      <formula>
OR(#REF!=$B59,#REF!=$B59)</formula>
    </cfRule>
  </conditionalFormatting>
  <conditionalFormatting sqref="BC60:BE60">
    <cfRule type="expression" priority="76" aboveAverage="0" equalAverage="0" bottom="0" percent="0" rank="0" text="" dxfId="74">
      <formula>
OR(#REF!=$B59,#REF!=$B59)</formula>
    </cfRule>
  </conditionalFormatting>
  <conditionalFormatting sqref="AA63:AG63">
    <cfRule type="expression" priority="77" aboveAverage="0" equalAverage="0" bottom="0" percent="0" rank="0" text="" dxfId="75">
      <formula>
OR(#REF!=$B62,#REF!=$B62)</formula>
    </cfRule>
  </conditionalFormatting>
  <conditionalFormatting sqref="AH63:AN63">
    <cfRule type="expression" priority="78" aboveAverage="0" equalAverage="0" bottom="0" percent="0" rank="0" text="" dxfId="76">
      <formula>
OR(#REF!=$B62,#REF!=$B62)</formula>
    </cfRule>
  </conditionalFormatting>
  <conditionalFormatting sqref="AO63:AU63">
    <cfRule type="expression" priority="79" aboveAverage="0" equalAverage="0" bottom="0" percent="0" rank="0" text="" dxfId="77">
      <formula>
OR(#REF!=$B62,#REF!=$B62)</formula>
    </cfRule>
  </conditionalFormatting>
  <conditionalFormatting sqref="AV63:BB63">
    <cfRule type="expression" priority="80" aboveAverage="0" equalAverage="0" bottom="0" percent="0" rank="0" text="" dxfId="78">
      <formula>
OR(#REF!=$B62,#REF!=$B62)</formula>
    </cfRule>
  </conditionalFormatting>
  <conditionalFormatting sqref="BC63:BE63">
    <cfRule type="expression" priority="81" aboveAverage="0" equalAverage="0" bottom="0" percent="0" rank="0" text="" dxfId="79">
      <formula>
OR(#REF!=$B62,#REF!=$B62)</formula>
    </cfRule>
  </conditionalFormatting>
  <conditionalFormatting sqref="AA66:AG66">
    <cfRule type="expression" priority="82" aboveAverage="0" equalAverage="0" bottom="0" percent="0" rank="0" text="" dxfId="80">
      <formula>
OR(#REF!=$B65,#REF!=$B65)</formula>
    </cfRule>
  </conditionalFormatting>
  <conditionalFormatting sqref="AH66:AN66">
    <cfRule type="expression" priority="83" aboveAverage="0" equalAverage="0" bottom="0" percent="0" rank="0" text="" dxfId="81">
      <formula>
OR(#REF!=$B65,#REF!=$B65)</formula>
    </cfRule>
  </conditionalFormatting>
  <conditionalFormatting sqref="AO66:AU66">
    <cfRule type="expression" priority="84" aboveAverage="0" equalAverage="0" bottom="0" percent="0" rank="0" text="" dxfId="82">
      <formula>
OR(#REF!=$B65,#REF!=$B65)</formula>
    </cfRule>
  </conditionalFormatting>
  <conditionalFormatting sqref="AV66:BB66">
    <cfRule type="expression" priority="85" aboveAverage="0" equalAverage="0" bottom="0" percent="0" rank="0" text="" dxfId="83">
      <formula>
OR(#REF!=$B65,#REF!=$B65)</formula>
    </cfRule>
  </conditionalFormatting>
  <conditionalFormatting sqref="BC66:BE66">
    <cfRule type="expression" priority="86" aboveAverage="0" equalAverage="0" bottom="0" percent="0" rank="0" text="" dxfId="84">
      <formula>
OR(#REF!=$B65,#REF!=$B65)</formula>
    </cfRule>
  </conditionalFormatting>
  <conditionalFormatting sqref="AA69:AG69">
    <cfRule type="expression" priority="87" aboveAverage="0" equalAverage="0" bottom="0" percent="0" rank="0" text="" dxfId="85">
      <formula>
OR(#REF!=$B68,#REF!=$B68)</formula>
    </cfRule>
  </conditionalFormatting>
  <conditionalFormatting sqref="AH69:AN69">
    <cfRule type="expression" priority="88" aboveAverage="0" equalAverage="0" bottom="0" percent="0" rank="0" text="" dxfId="86">
      <formula>
OR(#REF!=$B68,#REF!=$B68)</formula>
    </cfRule>
  </conditionalFormatting>
  <conditionalFormatting sqref="AO69:AU69">
    <cfRule type="expression" priority="89" aboveAverage="0" equalAverage="0" bottom="0" percent="0" rank="0" text="" dxfId="87">
      <formula>
OR(#REF!=$B68,#REF!=$B68)</formula>
    </cfRule>
  </conditionalFormatting>
  <conditionalFormatting sqref="AV69:BB69">
    <cfRule type="expression" priority="90" aboveAverage="0" equalAverage="0" bottom="0" percent="0" rank="0" text="" dxfId="88">
      <formula>
OR(#REF!=$B68,#REF!=$B68)</formula>
    </cfRule>
  </conditionalFormatting>
  <conditionalFormatting sqref="BC69:BE69">
    <cfRule type="expression" priority="91" aboveAverage="0" equalAverage="0" bottom="0" percent="0" rank="0" text="" dxfId="89">
      <formula>
OR(#REF!=$B68,#REF!=$B68)</formula>
    </cfRule>
  </conditionalFormatting>
  <conditionalFormatting sqref="AA72:AG72">
    <cfRule type="expression" priority="92" aboveAverage="0" equalAverage="0" bottom="0" percent="0" rank="0" text="" dxfId="90">
      <formula>
OR(#REF!=$B71,#REF!=$B71)</formula>
    </cfRule>
  </conditionalFormatting>
  <conditionalFormatting sqref="AH72:AN72">
    <cfRule type="expression" priority="93" aboveAverage="0" equalAverage="0" bottom="0" percent="0" rank="0" text="" dxfId="91">
      <formula>
OR(#REF!=$B71,#REF!=$B71)</formula>
    </cfRule>
  </conditionalFormatting>
  <conditionalFormatting sqref="AO72:AU72">
    <cfRule type="expression" priority="94" aboveAverage="0" equalAverage="0" bottom="0" percent="0" rank="0" text="" dxfId="92">
      <formula>
OR(#REF!=$B71,#REF!=$B71)</formula>
    </cfRule>
  </conditionalFormatting>
  <conditionalFormatting sqref="AV72:BB72">
    <cfRule type="expression" priority="95" aboveAverage="0" equalAverage="0" bottom="0" percent="0" rank="0" text="" dxfId="93">
      <formula>
OR(#REF!=$B71,#REF!=$B71)</formula>
    </cfRule>
  </conditionalFormatting>
  <conditionalFormatting sqref="BC72:BE72">
    <cfRule type="expression" priority="96" aboveAverage="0" equalAverage="0" bottom="0" percent="0" rank="0" text="" dxfId="94">
      <formula>
OR(#REF!=$B71,#REF!=$B71)</formula>
    </cfRule>
  </conditionalFormatting>
  <conditionalFormatting sqref="AA75:AG75">
    <cfRule type="expression" priority="97" aboveAverage="0" equalAverage="0" bottom="0" percent="0" rank="0" text="" dxfId="95">
      <formula>
OR(#REF!=$B74,#REF!=$B74)</formula>
    </cfRule>
  </conditionalFormatting>
  <conditionalFormatting sqref="AH75:AN75">
    <cfRule type="expression" priority="98" aboveAverage="0" equalAverage="0" bottom="0" percent="0" rank="0" text="" dxfId="96">
      <formula>
OR(#REF!=$B74,#REF!=$B74)</formula>
    </cfRule>
  </conditionalFormatting>
  <conditionalFormatting sqref="AO75:AU75">
    <cfRule type="expression" priority="99" aboveAverage="0" equalAverage="0" bottom="0" percent="0" rank="0" text="" dxfId="97">
      <formula>
OR(#REF!=$B74,#REF!=$B74)</formula>
    </cfRule>
  </conditionalFormatting>
  <conditionalFormatting sqref="AV75:BB75">
    <cfRule type="expression" priority="100" aboveAverage="0" equalAverage="0" bottom="0" percent="0" rank="0" text="" dxfId="98">
      <formula>
OR(#REF!=$B74,#REF!=$B74)</formula>
    </cfRule>
  </conditionalFormatting>
  <conditionalFormatting sqref="BC75:BE75">
    <cfRule type="expression" priority="101" aboveAverage="0" equalAverage="0" bottom="0" percent="0" rank="0" text="" dxfId="99">
      <formula>
OR(#REF!=$B74,#REF!=$B74)</formula>
    </cfRule>
  </conditionalFormatting>
  <conditionalFormatting sqref="AA78:AG78">
    <cfRule type="expression" priority="102" aboveAverage="0" equalAverage="0" bottom="0" percent="0" rank="0" text="" dxfId="100">
      <formula>
OR(#REF!=$B77,#REF!=$B77)</formula>
    </cfRule>
  </conditionalFormatting>
  <conditionalFormatting sqref="AH78:AN78">
    <cfRule type="expression" priority="103" aboveAverage="0" equalAverage="0" bottom="0" percent="0" rank="0" text="" dxfId="101">
      <formula>
OR(#REF!=$B77,#REF!=$B77)</formula>
    </cfRule>
  </conditionalFormatting>
  <conditionalFormatting sqref="AO78:AU78">
    <cfRule type="expression" priority="104" aboveAverage="0" equalAverage="0" bottom="0" percent="0" rank="0" text="" dxfId="102">
      <formula>
OR(#REF!=$B77,#REF!=$B77)</formula>
    </cfRule>
  </conditionalFormatting>
  <conditionalFormatting sqref="AV78:BB78">
    <cfRule type="expression" priority="105" aboveAverage="0" equalAverage="0" bottom="0" percent="0" rank="0" text="" dxfId="103">
      <formula>
OR(#REF!=$B77,#REF!=$B77)</formula>
    </cfRule>
  </conditionalFormatting>
  <conditionalFormatting sqref="BC78:BE78">
    <cfRule type="expression" priority="106" aboveAverage="0" equalAverage="0" bottom="0" percent="0" rank="0" text="" dxfId="104">
      <formula>
OR(#REF!=$B77,#REF!=$B77)</formula>
    </cfRule>
  </conditionalFormatting>
  <conditionalFormatting sqref="AA81:AG81">
    <cfRule type="expression" priority="107" aboveAverage="0" equalAverage="0" bottom="0" percent="0" rank="0" text="" dxfId="105">
      <formula>
OR(#REF!=$B80,#REF!=$B80)</formula>
    </cfRule>
  </conditionalFormatting>
  <conditionalFormatting sqref="AH81:AN81">
    <cfRule type="expression" priority="108" aboveAverage="0" equalAverage="0" bottom="0" percent="0" rank="0" text="" dxfId="106">
      <formula>
OR(#REF!=$B80,#REF!=$B80)</formula>
    </cfRule>
  </conditionalFormatting>
  <conditionalFormatting sqref="AO81:AU81">
    <cfRule type="expression" priority="109" aboveAverage="0" equalAverage="0" bottom="0" percent="0" rank="0" text="" dxfId="107">
      <formula>
OR(#REF!=$B80,#REF!=$B80)</formula>
    </cfRule>
  </conditionalFormatting>
  <conditionalFormatting sqref="AV81:BB81">
    <cfRule type="expression" priority="110" aboveAverage="0" equalAverage="0" bottom="0" percent="0" rank="0" text="" dxfId="108">
      <formula>
OR(#REF!=$B80,#REF!=$B80)</formula>
    </cfRule>
  </conditionalFormatting>
  <conditionalFormatting sqref="BC81:BE81">
    <cfRule type="expression" priority="111" aboveAverage="0" equalAverage="0" bottom="0" percent="0" rank="0" text="" dxfId="109">
      <formula>
OR(#REF!=$B80,#REF!=$B80)</formula>
    </cfRule>
  </conditionalFormatting>
  <conditionalFormatting sqref="AA84:AG84">
    <cfRule type="expression" priority="112" aboveAverage="0" equalAverage="0" bottom="0" percent="0" rank="0" text="" dxfId="110">
      <formula>
OR(#REF!=$B83,#REF!=$B83)</formula>
    </cfRule>
  </conditionalFormatting>
  <conditionalFormatting sqref="AH84:AN84">
    <cfRule type="expression" priority="113" aboveAverage="0" equalAverage="0" bottom="0" percent="0" rank="0" text="" dxfId="111">
      <formula>
OR(#REF!=$B83,#REF!=$B83)</formula>
    </cfRule>
  </conditionalFormatting>
  <conditionalFormatting sqref="AO84:AU84">
    <cfRule type="expression" priority="114" aboveAverage="0" equalAverage="0" bottom="0" percent="0" rank="0" text="" dxfId="112">
      <formula>
OR(#REF!=$B83,#REF!=$B83)</formula>
    </cfRule>
  </conditionalFormatting>
  <conditionalFormatting sqref="AV84:BB84">
    <cfRule type="expression" priority="115" aboveAverage="0" equalAverage="0" bottom="0" percent="0" rank="0" text="" dxfId="113">
      <formula>
OR(#REF!=$B83,#REF!=$B83)</formula>
    </cfRule>
  </conditionalFormatting>
  <conditionalFormatting sqref="BC84:BE84">
    <cfRule type="expression" priority="116" aboveAverage="0" equalAverage="0" bottom="0" percent="0" rank="0" text="" dxfId="114">
      <formula>
OR(#REF!=$B83,#REF!=$B83)</formula>
    </cfRule>
  </conditionalFormatting>
  <conditionalFormatting sqref="AA87:AG87">
    <cfRule type="expression" priority="117" aboveAverage="0" equalAverage="0" bottom="0" percent="0" rank="0" text="" dxfId="115">
      <formula>
OR(#REF!=$B86,#REF!=$B86)</formula>
    </cfRule>
  </conditionalFormatting>
  <conditionalFormatting sqref="AH87:AN87">
    <cfRule type="expression" priority="118" aboveAverage="0" equalAverage="0" bottom="0" percent="0" rank="0" text="" dxfId="116">
      <formula>
OR(#REF!=$B86,#REF!=$B86)</formula>
    </cfRule>
  </conditionalFormatting>
  <conditionalFormatting sqref="AO87:AU87">
    <cfRule type="expression" priority="119" aboveAverage="0" equalAverage="0" bottom="0" percent="0" rank="0" text="" dxfId="117">
      <formula>
OR(#REF!=$B86,#REF!=$B86)</formula>
    </cfRule>
  </conditionalFormatting>
  <conditionalFormatting sqref="AV87:BB87">
    <cfRule type="expression" priority="120" aboveAverage="0" equalAverage="0" bottom="0" percent="0" rank="0" text="" dxfId="118">
      <formula>
OR(#REF!=$B86,#REF!=$B86)</formula>
    </cfRule>
  </conditionalFormatting>
  <conditionalFormatting sqref="BC87:BE87">
    <cfRule type="expression" priority="121" aboveAverage="0" equalAverage="0" bottom="0" percent="0" rank="0" text="" dxfId="119">
      <formula>
OR(#REF!=$B86,#REF!=$B86)</formula>
    </cfRule>
  </conditionalFormatting>
  <conditionalFormatting sqref="AA90:AG90">
    <cfRule type="expression" priority="122" aboveAverage="0" equalAverage="0" bottom="0" percent="0" rank="0" text="" dxfId="120">
      <formula>
OR(#REF!=$B89,#REF!=$B89)</formula>
    </cfRule>
  </conditionalFormatting>
  <conditionalFormatting sqref="AH90:AN90">
    <cfRule type="expression" priority="123" aboveAverage="0" equalAverage="0" bottom="0" percent="0" rank="0" text="" dxfId="121">
      <formula>
OR(#REF!=$B89,#REF!=$B89)</formula>
    </cfRule>
  </conditionalFormatting>
  <conditionalFormatting sqref="AO90:AU90">
    <cfRule type="expression" priority="124" aboveAverage="0" equalAverage="0" bottom="0" percent="0" rank="0" text="" dxfId="122">
      <formula>
OR(#REF!=$B89,#REF!=$B89)</formula>
    </cfRule>
  </conditionalFormatting>
  <conditionalFormatting sqref="AV90:BB90">
    <cfRule type="expression" priority="125" aboveAverage="0" equalAverage="0" bottom="0" percent="0" rank="0" text="" dxfId="123">
      <formula>
OR(#REF!=$B89,#REF!=$B89)</formula>
    </cfRule>
  </conditionalFormatting>
  <conditionalFormatting sqref="BC90:BE90">
    <cfRule type="expression" priority="126" aboveAverage="0" equalAverage="0" bottom="0" percent="0" rank="0" text="" dxfId="124">
      <formula>
OR(#REF!=$B89,#REF!=$B89)</formula>
    </cfRule>
  </conditionalFormatting>
  <conditionalFormatting sqref="AA93:AG93">
    <cfRule type="expression" priority="127" aboveAverage="0" equalAverage="0" bottom="0" percent="0" rank="0" text="" dxfId="125">
      <formula>
OR(#REF!=$B92,#REF!=$B92)</formula>
    </cfRule>
  </conditionalFormatting>
  <conditionalFormatting sqref="AH93:AN93">
    <cfRule type="expression" priority="128" aboveAverage="0" equalAverage="0" bottom="0" percent="0" rank="0" text="" dxfId="126">
      <formula>
OR(#REF!=$B92,#REF!=$B92)</formula>
    </cfRule>
  </conditionalFormatting>
  <conditionalFormatting sqref="AO93:AU93">
    <cfRule type="expression" priority="129" aboveAverage="0" equalAverage="0" bottom="0" percent="0" rank="0" text="" dxfId="127">
      <formula>
OR(#REF!=$B92,#REF!=$B92)</formula>
    </cfRule>
  </conditionalFormatting>
  <conditionalFormatting sqref="AV93:BB93">
    <cfRule type="expression" priority="130" aboveAverage="0" equalAverage="0" bottom="0" percent="0" rank="0" text="" dxfId="128">
      <formula>
OR(#REF!=$B92,#REF!=$B92)</formula>
    </cfRule>
  </conditionalFormatting>
  <conditionalFormatting sqref="BC93:BE93">
    <cfRule type="expression" priority="131" aboveAverage="0" equalAverage="0" bottom="0" percent="0" rank="0" text="" dxfId="129">
      <formula>
OR(#REF!=$B92,#REF!=$B92)</formula>
    </cfRule>
  </conditionalFormatting>
  <conditionalFormatting sqref="AA96:AG96">
    <cfRule type="expression" priority="132" aboveAverage="0" equalAverage="0" bottom="0" percent="0" rank="0" text="" dxfId="130">
      <formula>
OR(#REF!=$B95,#REF!=$B95)</formula>
    </cfRule>
  </conditionalFormatting>
  <conditionalFormatting sqref="AH96:AN96">
    <cfRule type="expression" priority="133" aboveAverage="0" equalAverage="0" bottom="0" percent="0" rank="0" text="" dxfId="131">
      <formula>
OR(#REF!=$B95,#REF!=$B95)</formula>
    </cfRule>
  </conditionalFormatting>
  <conditionalFormatting sqref="AO96:AU96">
    <cfRule type="expression" priority="134" aboveAverage="0" equalAverage="0" bottom="0" percent="0" rank="0" text="" dxfId="132">
      <formula>
OR(#REF!=$B95,#REF!=$B95)</formula>
    </cfRule>
  </conditionalFormatting>
  <conditionalFormatting sqref="AV96:BB96">
    <cfRule type="expression" priority="135" aboveAverage="0" equalAverage="0" bottom="0" percent="0" rank="0" text="" dxfId="133">
      <formula>
OR(#REF!=$B95,#REF!=$B95)</formula>
    </cfRule>
  </conditionalFormatting>
  <conditionalFormatting sqref="BC96:BE96">
    <cfRule type="expression" priority="136" aboveAverage="0" equalAverage="0" bottom="0" percent="0" rank="0" text="" dxfId="134">
      <formula>
OR(#REF!=$B95,#REF!=$B95)</formula>
    </cfRule>
  </conditionalFormatting>
  <conditionalFormatting sqref="AA99:AG99">
    <cfRule type="expression" priority="137" aboveAverage="0" equalAverage="0" bottom="0" percent="0" rank="0" text="" dxfId="135">
      <formula>
OR(#REF!=$B98,#REF!=$B98)</formula>
    </cfRule>
  </conditionalFormatting>
  <conditionalFormatting sqref="AH99:AN99">
    <cfRule type="expression" priority="138" aboveAverage="0" equalAverage="0" bottom="0" percent="0" rank="0" text="" dxfId="136">
      <formula>
OR(#REF!=$B98,#REF!=$B98)</formula>
    </cfRule>
  </conditionalFormatting>
  <conditionalFormatting sqref="AO99:AU99">
    <cfRule type="expression" priority="139" aboveAverage="0" equalAverage="0" bottom="0" percent="0" rank="0" text="" dxfId="137">
      <formula>
OR(#REF!=$B98,#REF!=$B98)</formula>
    </cfRule>
  </conditionalFormatting>
  <conditionalFormatting sqref="AV99:BB99">
    <cfRule type="expression" priority="140" aboveAverage="0" equalAverage="0" bottom="0" percent="0" rank="0" text="" dxfId="138">
      <formula>
OR(#REF!=$B98,#REF!=$B98)</formula>
    </cfRule>
  </conditionalFormatting>
  <conditionalFormatting sqref="BC99:BE99">
    <cfRule type="expression" priority="141" aboveAverage="0" equalAverage="0" bottom="0" percent="0" rank="0" text="" dxfId="139">
      <formula>
OR(#REF!=$B98,#REF!=$B98)</formula>
    </cfRule>
  </conditionalFormatting>
  <conditionalFormatting sqref="AA102:AG102">
    <cfRule type="expression" priority="142" aboveAverage="0" equalAverage="0" bottom="0" percent="0" rank="0" text="" dxfId="140">
      <formula>
OR(#REF!=$B101,#REF!=$B101)</formula>
    </cfRule>
  </conditionalFormatting>
  <conditionalFormatting sqref="AH102:AN102">
    <cfRule type="expression" priority="143" aboveAverage="0" equalAverage="0" bottom="0" percent="0" rank="0" text="" dxfId="141">
      <formula>
OR(#REF!=$B101,#REF!=$B101)</formula>
    </cfRule>
  </conditionalFormatting>
  <conditionalFormatting sqref="AO102:AU102">
    <cfRule type="expression" priority="144" aboveAverage="0" equalAverage="0" bottom="0" percent="0" rank="0" text="" dxfId="142">
      <formula>
OR(#REF!=$B101,#REF!=$B101)</formula>
    </cfRule>
  </conditionalFormatting>
  <conditionalFormatting sqref="AV102:BB102">
    <cfRule type="expression" priority="145" aboveAverage="0" equalAverage="0" bottom="0" percent="0" rank="0" text="" dxfId="143">
      <formula>
OR(#REF!=$B101,#REF!=$B101)</formula>
    </cfRule>
  </conditionalFormatting>
  <conditionalFormatting sqref="BC102:BE102">
    <cfRule type="expression" priority="146" aboveAverage="0" equalAverage="0" bottom="0" percent="0" rank="0" text="" dxfId="144">
      <formula>
OR(#REF!=$B101,#REF!=$B101)</formula>
    </cfRule>
  </conditionalFormatting>
  <conditionalFormatting sqref="AA105:AG105">
    <cfRule type="expression" priority="147" aboveAverage="0" equalAverage="0" bottom="0" percent="0" rank="0" text="" dxfId="145">
      <formula>
OR(#REF!=$B104,#REF!=$B104)</formula>
    </cfRule>
  </conditionalFormatting>
  <conditionalFormatting sqref="AH105:AN105">
    <cfRule type="expression" priority="148" aboveAverage="0" equalAverage="0" bottom="0" percent="0" rank="0" text="" dxfId="146">
      <formula>
OR(#REF!=$B104,#REF!=$B104)</formula>
    </cfRule>
  </conditionalFormatting>
  <conditionalFormatting sqref="AO105:AU105">
    <cfRule type="expression" priority="149" aboveAverage="0" equalAverage="0" bottom="0" percent="0" rank="0" text="" dxfId="147">
      <formula>
OR(#REF!=$B104,#REF!=$B104)</formula>
    </cfRule>
  </conditionalFormatting>
  <conditionalFormatting sqref="AV105:BB105">
    <cfRule type="expression" priority="150" aboveAverage="0" equalAverage="0" bottom="0" percent="0" rank="0" text="" dxfId="148">
      <formula>
OR(#REF!=$B104,#REF!=$B104)</formula>
    </cfRule>
  </conditionalFormatting>
  <conditionalFormatting sqref="BC105:BE105">
    <cfRule type="expression" priority="151" aboveAverage="0" equalAverage="0" bottom="0" percent="0" rank="0" text="" dxfId="149">
      <formula>
OR(#REF!=$B104,#REF!=$B104)</formula>
    </cfRule>
  </conditionalFormatting>
  <conditionalFormatting sqref="AA108:AG108">
    <cfRule type="expression" priority="152" aboveAverage="0" equalAverage="0" bottom="0" percent="0" rank="0" text="" dxfId="150">
      <formula>
OR(#REF!=$B107,#REF!=$B107)</formula>
    </cfRule>
  </conditionalFormatting>
  <conditionalFormatting sqref="AH108:AN108">
    <cfRule type="expression" priority="153" aboveAverage="0" equalAverage="0" bottom="0" percent="0" rank="0" text="" dxfId="151">
      <formula>
OR(#REF!=$B107,#REF!=$B107)</formula>
    </cfRule>
  </conditionalFormatting>
  <conditionalFormatting sqref="AO108:AU108">
    <cfRule type="expression" priority="154" aboveAverage="0" equalAverage="0" bottom="0" percent="0" rank="0" text="" dxfId="152">
      <formula>
OR(#REF!=$B107,#REF!=$B107)</formula>
    </cfRule>
  </conditionalFormatting>
  <conditionalFormatting sqref="AV108:BB108">
    <cfRule type="expression" priority="155" aboveAverage="0" equalAverage="0" bottom="0" percent="0" rank="0" text="" dxfId="153">
      <formula>
OR(#REF!=$B107,#REF!=$B107)</formula>
    </cfRule>
  </conditionalFormatting>
  <conditionalFormatting sqref="BC108:BE108">
    <cfRule type="expression" priority="156" aboveAverage="0" equalAverage="0" bottom="0" percent="0" rank="0" text="" dxfId="154">
      <formula>
OR(#REF!=$B107,#REF!=$B107)</formula>
    </cfRule>
  </conditionalFormatting>
  <conditionalFormatting sqref="AA111:AG111">
    <cfRule type="expression" priority="157" aboveAverage="0" equalAverage="0" bottom="0" percent="0" rank="0" text="" dxfId="155">
      <formula>
OR(#REF!=$B110,#REF!=$B110)</formula>
    </cfRule>
  </conditionalFormatting>
  <conditionalFormatting sqref="AH111:AN111">
    <cfRule type="expression" priority="158" aboveAverage="0" equalAverage="0" bottom="0" percent="0" rank="0" text="" dxfId="156">
      <formula>
OR(#REF!=$B110,#REF!=$B110)</formula>
    </cfRule>
  </conditionalFormatting>
  <conditionalFormatting sqref="AO111:AU111">
    <cfRule type="expression" priority="159" aboveAverage="0" equalAverage="0" bottom="0" percent="0" rank="0" text="" dxfId="157">
      <formula>
OR(#REF!=$B110,#REF!=$B110)</formula>
    </cfRule>
  </conditionalFormatting>
  <conditionalFormatting sqref="AV111:BB111">
    <cfRule type="expression" priority="160" aboveAverage="0" equalAverage="0" bottom="0" percent="0" rank="0" text="" dxfId="158">
      <formula>
OR(#REF!=$B110,#REF!=$B110)</formula>
    </cfRule>
  </conditionalFormatting>
  <conditionalFormatting sqref="BC111:BE111">
    <cfRule type="expression" priority="161" aboveAverage="0" equalAverage="0" bottom="0" percent="0" rank="0" text="" dxfId="159">
      <formula>
OR(#REF!=$B110,#REF!=$B110)</formula>
    </cfRule>
  </conditionalFormatting>
  <conditionalFormatting sqref="AA114:AG114">
    <cfRule type="expression" priority="162" aboveAverage="0" equalAverage="0" bottom="0" percent="0" rank="0" text="" dxfId="160">
      <formula>
OR(#REF!=$B113,#REF!=$B113)</formula>
    </cfRule>
  </conditionalFormatting>
  <conditionalFormatting sqref="AH114:AN114">
    <cfRule type="expression" priority="163" aboveAverage="0" equalAverage="0" bottom="0" percent="0" rank="0" text="" dxfId="161">
      <formula>
OR(#REF!=$B113,#REF!=$B113)</formula>
    </cfRule>
  </conditionalFormatting>
  <conditionalFormatting sqref="AO114:AU114">
    <cfRule type="expression" priority="164" aboveAverage="0" equalAverage="0" bottom="0" percent="0" rank="0" text="" dxfId="162">
      <formula>
OR(#REF!=$B113,#REF!=$B113)</formula>
    </cfRule>
  </conditionalFormatting>
  <conditionalFormatting sqref="AV114:BB114">
    <cfRule type="expression" priority="165" aboveAverage="0" equalAverage="0" bottom="0" percent="0" rank="0" text="" dxfId="163">
      <formula>
OR(#REF!=$B113,#REF!=$B113)</formula>
    </cfRule>
  </conditionalFormatting>
  <conditionalFormatting sqref="BC114:BE114">
    <cfRule type="expression" priority="166" aboveAverage="0" equalAverage="0" bottom="0" percent="0" rank="0" text="" dxfId="164">
      <formula>
OR(#REF!=$B113,#REF!=$B113)</formula>
    </cfRule>
  </conditionalFormatting>
  <conditionalFormatting sqref="AA117:AG117">
    <cfRule type="expression" priority="167" aboveAverage="0" equalAverage="0" bottom="0" percent="0" rank="0" text="" dxfId="165">
      <formula>
OR(#REF!=$B116,#REF!=$B116)</formula>
    </cfRule>
  </conditionalFormatting>
  <conditionalFormatting sqref="AH117:AN117">
    <cfRule type="expression" priority="168" aboveAverage="0" equalAverage="0" bottom="0" percent="0" rank="0" text="" dxfId="166">
      <formula>
OR(#REF!=$B116,#REF!=$B116)</formula>
    </cfRule>
  </conditionalFormatting>
  <conditionalFormatting sqref="AO117:AU117">
    <cfRule type="expression" priority="169" aboveAverage="0" equalAverage="0" bottom="0" percent="0" rank="0" text="" dxfId="167">
      <formula>
OR(#REF!=$B116,#REF!=$B116)</formula>
    </cfRule>
  </conditionalFormatting>
  <conditionalFormatting sqref="AV117:BB117">
    <cfRule type="expression" priority="170" aboveAverage="0" equalAverage="0" bottom="0" percent="0" rank="0" text="" dxfId="168">
      <formula>
OR(#REF!=$B116,#REF!=$B116)</formula>
    </cfRule>
  </conditionalFormatting>
  <conditionalFormatting sqref="BC117:BE117">
    <cfRule type="expression" priority="171" aboveAverage="0" equalAverage="0" bottom="0" percent="0" rank="0" text="" dxfId="169">
      <formula>
OR(#REF!=$B116,#REF!=$B116)</formula>
    </cfRule>
  </conditionalFormatting>
  <conditionalFormatting sqref="AA120:AG120">
    <cfRule type="expression" priority="172" aboveAverage="0" equalAverage="0" bottom="0" percent="0" rank="0" text="" dxfId="170">
      <formula>
OR(#REF!=$B119,#REF!=$B119)</formula>
    </cfRule>
  </conditionalFormatting>
  <conditionalFormatting sqref="AH120:AN120">
    <cfRule type="expression" priority="173" aboveAverage="0" equalAverage="0" bottom="0" percent="0" rank="0" text="" dxfId="171">
      <formula>
OR(#REF!=$B119,#REF!=$B119)</formula>
    </cfRule>
  </conditionalFormatting>
  <conditionalFormatting sqref="AO120:AU120">
    <cfRule type="expression" priority="174" aboveAverage="0" equalAverage="0" bottom="0" percent="0" rank="0" text="" dxfId="172">
      <formula>
OR(#REF!=$B119,#REF!=$B119)</formula>
    </cfRule>
  </conditionalFormatting>
  <conditionalFormatting sqref="AV120:BB120">
    <cfRule type="expression" priority="175" aboveAverage="0" equalAverage="0" bottom="0" percent="0" rank="0" text="" dxfId="173">
      <formula>
OR(#REF!=$B119,#REF!=$B119)</formula>
    </cfRule>
  </conditionalFormatting>
  <conditionalFormatting sqref="BC120:BE120">
    <cfRule type="expression" priority="176" aboveAverage="0" equalAverage="0" bottom="0" percent="0" rank="0" text="" dxfId="174">
      <formula>
OR(#REF!=$B119,#REF!=$B119)</formula>
    </cfRule>
  </conditionalFormatting>
  <conditionalFormatting sqref="AA123:AG123">
    <cfRule type="expression" priority="177" aboveAverage="0" equalAverage="0" bottom="0" percent="0" rank="0" text="" dxfId="175">
      <formula>
OR(#REF!=$B122,#REF!=$B122)</formula>
    </cfRule>
  </conditionalFormatting>
  <conditionalFormatting sqref="AH123:AN123">
    <cfRule type="expression" priority="178" aboveAverage="0" equalAverage="0" bottom="0" percent="0" rank="0" text="" dxfId="176">
      <formula>
OR(#REF!=$B122,#REF!=$B122)</formula>
    </cfRule>
  </conditionalFormatting>
  <conditionalFormatting sqref="AO123:AU123">
    <cfRule type="expression" priority="179" aboveAverage="0" equalAverage="0" bottom="0" percent="0" rank="0" text="" dxfId="177">
      <formula>
OR(#REF!=$B122,#REF!=$B122)</formula>
    </cfRule>
  </conditionalFormatting>
  <conditionalFormatting sqref="AV123:BB123">
    <cfRule type="expression" priority="180" aboveAverage="0" equalAverage="0" bottom="0" percent="0" rank="0" text="" dxfId="178">
      <formula>
OR(#REF!=$B122,#REF!=$B122)</formula>
    </cfRule>
  </conditionalFormatting>
  <conditionalFormatting sqref="BC123:BE123">
    <cfRule type="expression" priority="181" aboveAverage="0" equalAverage="0" bottom="0" percent="0" rank="0" text="" dxfId="179">
      <formula>
OR(#REF!=$B122,#REF!=$B122)</formula>
    </cfRule>
  </conditionalFormatting>
  <conditionalFormatting sqref="AA126:AG126">
    <cfRule type="expression" priority="182" aboveAverage="0" equalAverage="0" bottom="0" percent="0" rank="0" text="" dxfId="180">
      <formula>
OR(#REF!=$B125,#REF!=$B125)</formula>
    </cfRule>
  </conditionalFormatting>
  <conditionalFormatting sqref="AH126:AN126">
    <cfRule type="expression" priority="183" aboveAverage="0" equalAverage="0" bottom="0" percent="0" rank="0" text="" dxfId="181">
      <formula>
OR(#REF!=$B125,#REF!=$B125)</formula>
    </cfRule>
  </conditionalFormatting>
  <conditionalFormatting sqref="AO126:AU126">
    <cfRule type="expression" priority="184" aboveAverage="0" equalAverage="0" bottom="0" percent="0" rank="0" text="" dxfId="182">
      <formula>
OR(#REF!=$B125,#REF!=$B125)</formula>
    </cfRule>
  </conditionalFormatting>
  <conditionalFormatting sqref="AV126:BB126">
    <cfRule type="expression" priority="185" aboveAverage="0" equalAverage="0" bottom="0" percent="0" rank="0" text="" dxfId="183">
      <formula>
OR(#REF!=$B125,#REF!=$B125)</formula>
    </cfRule>
  </conditionalFormatting>
  <conditionalFormatting sqref="BC126:BE126">
    <cfRule type="expression" priority="186" aboveAverage="0" equalAverage="0" bottom="0" percent="0" rank="0" text="" dxfId="184">
      <formula>
OR(#REF!=$B125,#REF!=$B125)</formula>
    </cfRule>
  </conditionalFormatting>
  <conditionalFormatting sqref="AA140:AD140">
    <cfRule type="expression" priority="187" aboveAverage="0" equalAverage="0" bottom="0" percent="0" rank="0" text="" dxfId="185">
      <formula>
OR(#REF!=$B127,#REF!=$B127)</formula>
    </cfRule>
  </conditionalFormatting>
  <conditionalFormatting sqref="AQ140:AR140">
    <cfRule type="expression" priority="188" aboveAverage="0" equalAverage="0" bottom="0" percent="0" rank="0" text="" dxfId="186">
      <formula>
OR(#REF!=$B127,#REF!=$B127)</formula>
    </cfRule>
  </conditionalFormatting>
  <conditionalFormatting sqref="AD132:AD134,AD136,AA136,AA133:AA134">
    <cfRule type="expression" priority="189" aboveAverage="0" equalAverage="0" bottom="0" percent="0" rank="0" text="" dxfId="187">
      <formula>
OR(#REF!=$B131,#REF!=$B131)</formula>
    </cfRule>
  </conditionalFormatting>
  <conditionalFormatting sqref="AD135,AA135">
    <cfRule type="expression" priority="190" aboveAverage="0" equalAverage="0" bottom="0" percent="0" rank="0" text="" dxfId="188">
      <formula>
OR(#REF!=$B127,#REF!=$B127)</formula>
    </cfRule>
  </conditionalFormatting>
  <conditionalFormatting sqref="AQ136,AQ133:AQ134">
    <cfRule type="expression" priority="191" aboveAverage="0" equalAverage="0" bottom="0" percent="0" rank="0" text="" dxfId="189">
      <formula>
OR(#REF!=$B132,#REF!=$B132)</formula>
    </cfRule>
  </conditionalFormatting>
  <conditionalFormatting sqref="AQ135">
    <cfRule type="expression" priority="192" aboveAverage="0" equalAverage="0" bottom="0" percent="0" rank="0" text="" dxfId="190">
      <formula>
OR(#REF!=$B127,#REF!=$B127)</formula>
    </cfRule>
  </conditionalFormatting>
  <conditionalFormatting sqref="AA132">
    <cfRule type="expression" priority="193" aboveAverage="0" equalAverage="0" bottom="0" percent="0" rank="0" text="" dxfId="191">
      <formula>
OR(#REF!=$B131,#REF!=$B131)</formula>
    </cfRule>
  </conditionalFormatting>
  <conditionalFormatting sqref="AQ132">
    <cfRule type="expression" priority="194" aboveAverage="0" equalAverage="0" bottom="0" percent="0" rank="0" text="" dxfId="192">
      <formula>
OR(#REF!=$B131,#REF!=$B131)</formula>
    </cfRule>
  </conditionalFormatting>
  <dataValidations count="7">
    <dataValidation allowBlank="true" operator="equal" showDropDown="false" showErrorMessage="true" showInputMessage="true" sqref="AJ3" type="list">
      <formula1>
#REF!</formula1>
      <formula2>
0</formula2>
    </dataValidation>
    <dataValidation allowBlank="true" operator="equal" showDropDown="false" showErrorMessage="true" showInputMessage="true" sqref="BI3:BL3" type="list">
      <formula1>
"計画,実績"</formula1>
      <formula2>
0</formula2>
    </dataValidation>
    <dataValidation allowBlank="true" error="入力可能範囲　32～40" operator="between" showDropDown="false" showErrorMessage="true" showInputMessage="true" sqref="BE5:BF5" type="decimal">
      <formula1>
32</formula1>
      <formula2>
40</formula2>
    </dataValidation>
    <dataValidation allowBlank="true" operator="equal" showDropDown="false" showErrorMessage="false" showInputMessage="true" sqref="C19:C140" type="list">
      <formula1>
"◎,○"</formula1>
      <formula2>
0</formula2>
    </dataValidation>
    <dataValidation allowBlank="true" operator="equal" showDropDown="false" showErrorMessage="true" showInputMessage="true" sqref="G20 G23 G26 G29 G32 G35 G38 G41 G44 G47 G50 G53 G56 G59 G62 G65 G68 G71 G74 G77 G80 G83 G86 G89 G92 G95 G98 G101 G104 G107 G110 G113 G116 G119 G122 G125" type="list">
      <formula1>
職種</formula1>
      <formula2>
0</formula2>
    </dataValidation>
    <dataValidation allowBlank="true" operator="equal" showDropDown="false" showErrorMessage="true" showInputMessage="true" sqref="M20 M23 M26 M29 M32 M35 M38 M41 M44 M47 M50 M53 M56 M59 M62 M65 M68 M71 M74 M77 M80 M83 M86 M89 M92 M95 M98 M101 M104 M107 M110 M113 M116 M119 M122 M125" type="list">
      <formula1>
"A,B,C,D"</formula1>
      <formula2>
0</formula2>
    </dataValidation>
    <dataValidation allowBlank="true" error="リストにない場合のみ、入力してください。" operator="equal" showDropDown="false" showErrorMessage="true" showInputMessage="true" sqref="O20:R20 O23:R23 O26:R26 O29:R29 O32:R32 O35:R35 O38:R38 O41:R41 O44:R44 O47:R47 O50:R50 O53:R53 O56:R56 O59:R59 O62:R62 O65:R65 O68:R68 O71:R71 O74:R74 O77:R77 O80:R80 O83:R83 O86:R86 O89:R89 O92:R92 O95:R95 O98:R98 O101:R101 O104:R104 O107:R107 O110:R110 O113:R113 O116:R116 O119:R119 O122:R122 O125:R125" type="list">
      <formula1>
INDIRECT(G20)</formula1>
      <formula2>
0</formula2>
    </dataValidation>
  </dataValidations>
  <printOptions headings="false" gridLines="false" gridLinesSet="true" horizontalCentered="true" verticalCentered="false"/>
  <pageMargins left="0.157638888888889" right="0.157638888888889" top="0.39375" bottom="0.236111111111111"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B1:AA4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 min="1" style="233" width="1.60728744939271"/>
    <col collapsed="false" hidden="false" max="2" min="2" style="234" width="15.2105263157895"/>
    <col collapsed="false" hidden="false" max="3" min="3" style="234" width="10.7125506072875"/>
    <col collapsed="false" hidden="false" max="4" min="4" style="234" width="3.31983805668016"/>
    <col collapsed="false" hidden="false" max="5" min="5" style="233" width="15.7449392712551"/>
    <col collapsed="false" hidden="false" max="6" min="6" style="233" width="3.31983805668016"/>
    <col collapsed="false" hidden="false" max="7" min="7" style="233" width="15.7449392712551"/>
    <col collapsed="false" hidden="false" max="8" min="8" style="233" width="3.31983805668016"/>
    <col collapsed="false" hidden="false" max="9" min="9" style="234" width="15.7449392712551"/>
    <col collapsed="false" hidden="false" max="10" min="10" style="233" width="3.31983805668016"/>
    <col collapsed="false" hidden="false" max="11" min="11" style="233" width="15.7449392712551"/>
    <col collapsed="false" hidden="false" max="12" min="12" style="233" width="5.03643724696356"/>
    <col collapsed="false" hidden="false" max="13" min="13" style="233" width="15.7449392712551"/>
    <col collapsed="false" hidden="false" max="14" min="14" style="233" width="3.31983805668016"/>
    <col collapsed="false" hidden="false" max="15" min="15" style="233" width="15.7449392712551"/>
    <col collapsed="false" hidden="false" max="16" min="16" style="233" width="3.31983805668016"/>
    <col collapsed="false" hidden="false" max="17" min="17" style="233" width="15.7449392712551"/>
    <col collapsed="false" hidden="false" max="18" min="18" style="233" width="3.31983805668016"/>
    <col collapsed="false" hidden="false" max="19" min="19" style="233" width="15.7449392712551"/>
    <col collapsed="false" hidden="false" max="20" min="20" style="233" width="3.31983805668016"/>
    <col collapsed="false" hidden="false" max="21" min="21" style="233" width="15.7449392712551"/>
    <col collapsed="false" hidden="false" max="22" min="22" style="233" width="3.31983805668016"/>
    <col collapsed="false" hidden="false" max="23" min="23" style="233" width="15.7449392712551"/>
    <col collapsed="false" hidden="false" max="24" min="24" style="233" width="3.31983805668016"/>
    <col collapsed="false" hidden="false" max="25" min="25" style="233" width="15.7449392712551"/>
    <col collapsed="false" hidden="false" max="1025" min="26" style="233" width="9"/>
  </cols>
  <sheetData>
    <row r="1" customFormat="false" ht="18.75" hidden="false" customHeight="false" outlineLevel="0" collapsed="false">
      <c r="B1" s="235" t="s">
        <v>
141</v>
      </c>
      <c r="C1" s="0"/>
      <c r="D1" s="0"/>
      <c r="E1" s="0"/>
      <c r="F1" s="0"/>
      <c r="G1" s="0"/>
      <c r="H1" s="0"/>
      <c r="I1" s="0"/>
      <c r="J1" s="0"/>
      <c r="K1" s="0"/>
      <c r="M1" s="0"/>
      <c r="N1" s="0"/>
      <c r="O1" s="0"/>
      <c r="Q1" s="0"/>
      <c r="R1" s="0"/>
      <c r="S1" s="0"/>
      <c r="T1" s="0"/>
      <c r="U1" s="0"/>
      <c r="V1" s="0"/>
      <c r="W1" s="0"/>
      <c r="Y1" s="0"/>
      <c r="AA1" s="0"/>
    </row>
    <row r="2" customFormat="false" ht="18.75" hidden="false" customHeight="false" outlineLevel="0" collapsed="false">
      <c r="B2" s="236" t="s">
        <v>
142</v>
      </c>
      <c r="C2" s="0"/>
      <c r="D2" s="0"/>
      <c r="E2" s="237" t="s">
        <v>
143</v>
      </c>
      <c r="F2" s="238"/>
      <c r="G2" s="238"/>
      <c r="H2" s="238"/>
      <c r="I2" s="239" t="s">
        <v>
144</v>
      </c>
      <c r="J2" s="238"/>
      <c r="K2" s="238"/>
      <c r="M2" s="0"/>
      <c r="N2" s="0"/>
      <c r="O2" s="0"/>
      <c r="Q2" s="0"/>
      <c r="R2" s="0"/>
      <c r="S2" s="0"/>
      <c r="T2" s="0"/>
      <c r="U2" s="0"/>
      <c r="V2" s="0"/>
      <c r="W2" s="0"/>
      <c r="Y2" s="0"/>
      <c r="AA2" s="0"/>
    </row>
    <row r="3" customFormat="false" ht="18.75" hidden="false" customHeight="false" outlineLevel="0" collapsed="false">
      <c r="B3" s="236"/>
      <c r="C3" s="0"/>
      <c r="D3" s="0"/>
      <c r="E3" s="240" t="s">
        <v>
145</v>
      </c>
      <c r="F3" s="240"/>
      <c r="G3" s="240"/>
      <c r="H3" s="240"/>
      <c r="I3" s="240"/>
      <c r="J3" s="240"/>
      <c r="K3" s="240"/>
      <c r="M3" s="240" t="s">
        <v>
29</v>
      </c>
      <c r="N3" s="240"/>
      <c r="O3" s="240"/>
      <c r="Q3" s="240" t="s">
        <v>
146</v>
      </c>
      <c r="R3" s="240"/>
      <c r="S3" s="240"/>
      <c r="T3" s="240"/>
      <c r="U3" s="240"/>
      <c r="V3" s="240"/>
      <c r="W3" s="240"/>
      <c r="Y3" s="241" t="s">
        <v>
32</v>
      </c>
      <c r="AA3" s="0"/>
    </row>
    <row r="4" customFormat="false" ht="18.75" hidden="false" customHeight="false" outlineLevel="0" collapsed="false">
      <c r="B4" s="242" t="s">
        <v>
147</v>
      </c>
      <c r="C4" s="242" t="s">
        <v>
126</v>
      </c>
      <c r="D4" s="0"/>
      <c r="E4" s="242" t="s">
        <v>
148</v>
      </c>
      <c r="F4" s="234"/>
      <c r="G4" s="242" t="s">
        <v>
149</v>
      </c>
      <c r="H4" s="0"/>
      <c r="I4" s="242" t="s">
        <v>
150</v>
      </c>
      <c r="J4" s="0"/>
      <c r="K4" s="242" t="s">
        <v>
145</v>
      </c>
      <c r="M4" s="242" t="s">
        <v>
151</v>
      </c>
      <c r="N4" s="0"/>
      <c r="O4" s="242" t="s">
        <v>
152</v>
      </c>
      <c r="Q4" s="242" t="s">
        <v>
151</v>
      </c>
      <c r="R4" s="0"/>
      <c r="S4" s="242" t="s">
        <v>
152</v>
      </c>
      <c r="T4" s="0"/>
      <c r="U4" s="242" t="s">
        <v>
150</v>
      </c>
      <c r="V4" s="0"/>
      <c r="W4" s="242" t="s">
        <v>
145</v>
      </c>
      <c r="Y4" s="243" t="s">
        <v>
153</v>
      </c>
      <c r="AA4" s="0"/>
    </row>
    <row r="5" customFormat="false" ht="18.75" hidden="false" customHeight="false" outlineLevel="0" collapsed="false">
      <c r="B5" s="244" t="s">
        <v>
154</v>
      </c>
      <c r="C5" s="245" t="s">
        <v>
53</v>
      </c>
      <c r="D5" s="242" t="s">
        <v>
155</v>
      </c>
      <c r="E5" s="246" t="s">
        <v>
123</v>
      </c>
      <c r="F5" s="242" t="s">
        <v>
30</v>
      </c>
      <c r="G5" s="246" t="s">
        <v>
123</v>
      </c>
      <c r="H5" s="247" t="s">
        <v>
156</v>
      </c>
      <c r="I5" s="246" t="s">
        <v>
123</v>
      </c>
      <c r="J5" s="248" t="s">
        <v>
4</v>
      </c>
      <c r="K5" s="249" t="s">
        <v>
123</v>
      </c>
      <c r="M5" s="250" t="s">
        <v>
123</v>
      </c>
      <c r="N5" s="242" t="s">
        <v>
30</v>
      </c>
      <c r="O5" s="250" t="s">
        <v>
123</v>
      </c>
      <c r="Q5" s="249" t="s">
        <v>
123</v>
      </c>
      <c r="R5" s="242" t="s">
        <v>
30</v>
      </c>
      <c r="S5" s="249" t="s">
        <v>
123</v>
      </c>
      <c r="T5" s="247" t="s">
        <v>
156</v>
      </c>
      <c r="U5" s="246" t="s">
        <v>
123</v>
      </c>
      <c r="V5" s="248" t="s">
        <v>
4</v>
      </c>
      <c r="W5" s="251" t="s">
        <v>
123</v>
      </c>
      <c r="Y5" s="251" t="s">
        <v>
123</v>
      </c>
      <c r="AA5" s="0"/>
    </row>
    <row r="6" customFormat="false" ht="18.75" hidden="false" customHeight="false" outlineLevel="0" collapsed="false">
      <c r="B6" s="244" t="s">
        <v>
157</v>
      </c>
      <c r="C6" s="245" t="s">
        <v>
158</v>
      </c>
      <c r="D6" s="242" t="s">
        <v>
155</v>
      </c>
      <c r="E6" s="246" t="s">
        <v>
123</v>
      </c>
      <c r="F6" s="242" t="s">
        <v>
30</v>
      </c>
      <c r="G6" s="246" t="s">
        <v>
123</v>
      </c>
      <c r="H6" s="247" t="s">
        <v>
156</v>
      </c>
      <c r="I6" s="246" t="s">
        <v>
123</v>
      </c>
      <c r="J6" s="248" t="s">
        <v>
4</v>
      </c>
      <c r="K6" s="249" t="s">
        <v>
123</v>
      </c>
      <c r="M6" s="250" t="s">
        <v>
123</v>
      </c>
      <c r="N6" s="242" t="s">
        <v>
30</v>
      </c>
      <c r="O6" s="250" t="s">
        <v>
123</v>
      </c>
      <c r="Q6" s="249" t="s">
        <v>
123</v>
      </c>
      <c r="R6" s="242" t="s">
        <v>
30</v>
      </c>
      <c r="S6" s="249" t="s">
        <v>
123</v>
      </c>
      <c r="T6" s="247" t="s">
        <v>
156</v>
      </c>
      <c r="U6" s="246" t="s">
        <v>
123</v>
      </c>
      <c r="V6" s="248" t="s">
        <v>
4</v>
      </c>
      <c r="W6" s="251" t="s">
        <v>
123</v>
      </c>
      <c r="Y6" s="251" t="s">
        <v>
123</v>
      </c>
      <c r="AA6" s="0"/>
    </row>
    <row r="7" customFormat="false" ht="18.75" hidden="false" customHeight="false" outlineLevel="0" collapsed="false">
      <c r="B7" s="244" t="s">
        <v>
159</v>
      </c>
      <c r="C7" s="245" t="s">
        <v>
160</v>
      </c>
      <c r="D7" s="242" t="s">
        <v>
155</v>
      </c>
      <c r="E7" s="246" t="s">
        <v>
123</v>
      </c>
      <c r="F7" s="242" t="s">
        <v>
30</v>
      </c>
      <c r="G7" s="246" t="s">
        <v>
123</v>
      </c>
      <c r="H7" s="247" t="s">
        <v>
156</v>
      </c>
      <c r="I7" s="246" t="s">
        <v>
123</v>
      </c>
      <c r="J7" s="248" t="s">
        <v>
4</v>
      </c>
      <c r="K7" s="249" t="s">
        <v>
123</v>
      </c>
      <c r="M7" s="250" t="s">
        <v>
123</v>
      </c>
      <c r="N7" s="242" t="s">
        <v>
30</v>
      </c>
      <c r="O7" s="250" t="s">
        <v>
123</v>
      </c>
      <c r="Q7" s="249" t="s">
        <v>
123</v>
      </c>
      <c r="R7" s="242" t="s">
        <v>
30</v>
      </c>
      <c r="S7" s="249" t="s">
        <v>
123</v>
      </c>
      <c r="T7" s="247" t="s">
        <v>
156</v>
      </c>
      <c r="U7" s="246" t="s">
        <v>
123</v>
      </c>
      <c r="V7" s="248" t="s">
        <v>
4</v>
      </c>
      <c r="W7" s="251" t="s">
        <v>
123</v>
      </c>
      <c r="Y7" s="251" t="s">
        <v>
123</v>
      </c>
      <c r="AA7" s="0"/>
    </row>
    <row r="8" customFormat="false" ht="18.75" hidden="false" customHeight="false" outlineLevel="0" collapsed="false">
      <c r="B8" s="244"/>
      <c r="C8" s="252" t="s">
        <v>
81</v>
      </c>
      <c r="D8" s="242" t="s">
        <v>
155</v>
      </c>
      <c r="E8" s="246" t="n">
        <v>
0.291666666666667</v>
      </c>
      <c r="F8" s="242" t="s">
        <v>
30</v>
      </c>
      <c r="G8" s="246" t="n">
        <v>
0.666666666666667</v>
      </c>
      <c r="H8" s="247" t="s">
        <v>
156</v>
      </c>
      <c r="I8" s="246" t="n">
        <v>
0.0416666666666667</v>
      </c>
      <c r="J8" s="248" t="s">
        <v>
4</v>
      </c>
      <c r="K8" s="251" t="n">
        <f aca="false">
IF(OR(E8="",G8=""),"",(G8+IF(E8&gt;G8,1,0)-E8-I8)*24)</f>
        <v>
8</v>
      </c>
      <c r="M8" s="250" t="n">
        <f aca="false">
特定施設入居者生活介護!$Q$11</f>
        <v>
0.375</v>
      </c>
      <c r="N8" s="242" t="s">
        <v>
30</v>
      </c>
      <c r="O8" s="250" t="n">
        <f aca="false">
特定施設入居者生活介護!$U$11</f>
        <v>
0.708333333333333</v>
      </c>
      <c r="Q8" s="253" t="n">
        <f aca="false">
IF(E8="","",IF(E8&lt;M8,M8,IF(E8&gt;=O8,"",E8)))</f>
        <v>
0.375</v>
      </c>
      <c r="R8" s="242" t="s">
        <v>
30</v>
      </c>
      <c r="S8" s="253" t="n">
        <f aca="false">
IF(G8="","",IF(G8&gt;E8,IF(G8&lt;O8,G8,O8),O8))</f>
        <v>
0.666666666666667</v>
      </c>
      <c r="T8" s="247" t="s">
        <v>
156</v>
      </c>
      <c r="U8" s="246" t="n">
        <f aca="false">
I8</f>
        <v>
0.0416666666666667</v>
      </c>
      <c r="V8" s="248" t="s">
        <v>
4</v>
      </c>
      <c r="W8" s="251" t="n">
        <f aca="false">
IF(Q8="","",IF((S8+IF(Q8&gt;S8,1,0)-Q8-U8)*24=0,"",(S8+IF(Q8&gt;S8,1,0)-Q8-U8)*24))</f>
        <v>
6</v>
      </c>
      <c r="Y8" s="251" t="n">
        <f aca="false">
IF(W8="",K8,IF(OR(K8-W8=0,K8-W8&lt;0),"",K8-W8))</f>
        <v>
2</v>
      </c>
      <c r="AA8" s="0"/>
    </row>
    <row r="9" customFormat="false" ht="18.75" hidden="false" customHeight="false" outlineLevel="0" collapsed="false">
      <c r="B9" s="244"/>
      <c r="C9" s="252" t="s">
        <v>
52</v>
      </c>
      <c r="D9" s="242" t="s">
        <v>
155</v>
      </c>
      <c r="E9" s="246" t="n">
        <v>
0.375</v>
      </c>
      <c r="F9" s="242" t="s">
        <v>
30</v>
      </c>
      <c r="G9" s="246" t="n">
        <v>
0.75</v>
      </c>
      <c r="H9" s="247" t="s">
        <v>
156</v>
      </c>
      <c r="I9" s="246" t="n">
        <v>
0.0416666666666667</v>
      </c>
      <c r="J9" s="248" t="s">
        <v>
4</v>
      </c>
      <c r="K9" s="251" t="n">
        <f aca="false">
IF(OR(E9="",G9=""),"",(G9+IF(E9&gt;G9,1,0)-E9-I9)*24)</f>
        <v>
8</v>
      </c>
      <c r="M9" s="250" t="n">
        <f aca="false">
特定施設入居者生活介護!$Q$11</f>
        <v>
0.375</v>
      </c>
      <c r="N9" s="242" t="s">
        <v>
30</v>
      </c>
      <c r="O9" s="250" t="n">
        <f aca="false">
特定施設入居者生活介護!$U$11</f>
        <v>
0.708333333333333</v>
      </c>
      <c r="Q9" s="253" t="n">
        <f aca="false">
IF(E9="","",IF(E9&lt;M9,M9,IF(E9&gt;=O9,"",E9)))</f>
        <v>
0.375</v>
      </c>
      <c r="R9" s="242" t="s">
        <v>
30</v>
      </c>
      <c r="S9" s="253" t="n">
        <f aca="false">
IF(G9="","",IF(G9&gt;E9,IF(G9&lt;O9,G9,O9),O9))</f>
        <v>
0.708333333333333</v>
      </c>
      <c r="T9" s="247" t="s">
        <v>
156</v>
      </c>
      <c r="U9" s="246" t="n">
        <f aca="false">
I9</f>
        <v>
0.0416666666666667</v>
      </c>
      <c r="V9" s="248" t="s">
        <v>
4</v>
      </c>
      <c r="W9" s="251" t="n">
        <f aca="false">
IF(Q9="","",IF((S9+IF(Q9&gt;S9,1,0)-Q9-U9)*24=0,"",(S9+IF(Q9&gt;S9,1,0)-Q9-U9)*24))</f>
        <v>
7</v>
      </c>
      <c r="Y9" s="251" t="n">
        <f aca="false">
IF(W9="",K9,IF(OR(K9-W9=0,K9-W9&lt;0),"",K9-W9))</f>
        <v>
1</v>
      </c>
      <c r="AA9" s="0"/>
    </row>
    <row r="10" customFormat="false" ht="18.75" hidden="false" customHeight="false" outlineLevel="0" collapsed="false">
      <c r="B10" s="244"/>
      <c r="C10" s="252" t="s">
        <v>
162</v>
      </c>
      <c r="D10" s="242" t="s">
        <v>
155</v>
      </c>
      <c r="E10" s="246" t="n">
        <v>
0.416666666666667</v>
      </c>
      <c r="F10" s="242" t="s">
        <v>
30</v>
      </c>
      <c r="G10" s="246" t="n">
        <v>
0.791666666666667</v>
      </c>
      <c r="H10" s="247" t="s">
        <v>
156</v>
      </c>
      <c r="I10" s="246" t="n">
        <v>
0.0416666666666667</v>
      </c>
      <c r="J10" s="248" t="s">
        <v>
4</v>
      </c>
      <c r="K10" s="251" t="n">
        <f aca="false">
IF(OR(E10="",G10=""),"",(G10+IF(E10&gt;G10,1,0)-E10-I10)*24)</f>
        <v>
8</v>
      </c>
      <c r="M10" s="250" t="n">
        <f aca="false">
特定施設入居者生活介護!$Q$11</f>
        <v>
0.375</v>
      </c>
      <c r="N10" s="242" t="s">
        <v>
30</v>
      </c>
      <c r="O10" s="250" t="n">
        <f aca="false">
特定施設入居者生活介護!$U$11</f>
        <v>
0.708333333333333</v>
      </c>
      <c r="Q10" s="253" t="n">
        <f aca="false">
IF(E10="","",IF(E10&lt;M10,M10,IF(E10&gt;=O10,"",E10)))</f>
        <v>
0.416666666666667</v>
      </c>
      <c r="R10" s="242" t="s">
        <v>
30</v>
      </c>
      <c r="S10" s="253" t="n">
        <f aca="false">
IF(G10="","",IF(G10&gt;E10,IF(G10&lt;O10,G10,O10),O10))</f>
        <v>
0.708333333333333</v>
      </c>
      <c r="T10" s="247" t="s">
        <v>
156</v>
      </c>
      <c r="U10" s="246" t="n">
        <f aca="false">
I10</f>
        <v>
0.0416666666666667</v>
      </c>
      <c r="V10" s="248" t="s">
        <v>
4</v>
      </c>
      <c r="W10" s="251" t="n">
        <f aca="false">
IF(Q10="","",IF((S10+IF(Q10&gt;S10,1,0)-Q10-U10)*24=0,"",(S10+IF(Q10&gt;S10,1,0)-Q10-U10)*24))</f>
        <v>
6</v>
      </c>
      <c r="Y10" s="251" t="n">
        <f aca="false">
IF(W10="",K10,IF(OR(K10-W10=0,K10-W10&lt;0),"",K10-W10))</f>
        <v>
2</v>
      </c>
      <c r="AA10" s="0"/>
    </row>
    <row r="11" customFormat="false" ht="18.75" hidden="false" customHeight="false" outlineLevel="0" collapsed="false">
      <c r="B11" s="244"/>
      <c r="C11" s="252" t="s">
        <v>
82</v>
      </c>
      <c r="D11" s="242" t="s">
        <v>
155</v>
      </c>
      <c r="E11" s="246" t="n">
        <v>
0.5</v>
      </c>
      <c r="F11" s="242" t="s">
        <v>
30</v>
      </c>
      <c r="G11" s="246" t="n">
        <v>
0.875</v>
      </c>
      <c r="H11" s="247" t="s">
        <v>
156</v>
      </c>
      <c r="I11" s="246" t="n">
        <v>
0.0416666666666667</v>
      </c>
      <c r="J11" s="248" t="s">
        <v>
4</v>
      </c>
      <c r="K11" s="251" t="n">
        <f aca="false">
IF(OR(E11="",G11=""),"",(G11+IF(E11&gt;G11,1,0)-E11-I11)*24)</f>
        <v>
8</v>
      </c>
      <c r="M11" s="250" t="n">
        <f aca="false">
特定施設入居者生活介護!$Q$11</f>
        <v>
0.375</v>
      </c>
      <c r="N11" s="242" t="s">
        <v>
30</v>
      </c>
      <c r="O11" s="250" t="n">
        <f aca="false">
特定施設入居者生活介護!$U$11</f>
        <v>
0.708333333333333</v>
      </c>
      <c r="Q11" s="253" t="n">
        <f aca="false">
IF(E11="","",IF(E11&lt;M11,M11,IF(E11&gt;=O11,"",E11)))</f>
        <v>
0.5</v>
      </c>
      <c r="R11" s="242" t="s">
        <v>
30</v>
      </c>
      <c r="S11" s="253" t="n">
        <f aca="false">
IF(G11="","",IF(G11&gt;E11,IF(G11&lt;O11,G11,O11),O11))</f>
        <v>
0.708333333333333</v>
      </c>
      <c r="T11" s="247" t="s">
        <v>
156</v>
      </c>
      <c r="U11" s="246" t="n">
        <v>
0</v>
      </c>
      <c r="V11" s="248" t="s">
        <v>
4</v>
      </c>
      <c r="W11" s="251" t="n">
        <f aca="false">
IF(Q11="","",IF((S11+IF(Q11&gt;S11,1,0)-Q11-U11)*24=0,"",(S11+IF(Q11&gt;S11,1,0)-Q11-U11)*24))</f>
        <v>
5</v>
      </c>
      <c r="Y11" s="251" t="n">
        <f aca="false">
IF(W11="",K11,IF(OR(K11-W11=0,K11-W11&lt;0),"",K11-W11))</f>
        <v>
3</v>
      </c>
      <c r="AA11" s="0"/>
    </row>
    <row r="12" customFormat="false" ht="18.75" hidden="false" customHeight="false" outlineLevel="0" collapsed="false">
      <c r="B12" s="244"/>
      <c r="C12" s="252" t="s">
        <v>
73</v>
      </c>
      <c r="D12" s="242" t="s">
        <v>
155</v>
      </c>
      <c r="E12" s="246" t="n">
        <v>
0.375</v>
      </c>
      <c r="F12" s="242" t="s">
        <v>
30</v>
      </c>
      <c r="G12" s="246" t="n">
        <v>
0.541666666666667</v>
      </c>
      <c r="H12" s="247" t="s">
        <v>
156</v>
      </c>
      <c r="I12" s="246" t="n">
        <v>
0</v>
      </c>
      <c r="J12" s="248" t="s">
        <v>
4</v>
      </c>
      <c r="K12" s="251" t="n">
        <f aca="false">
IF(OR(E12="",G12=""),"",(G12+IF(E12&gt;G12,1,0)-E12-I12)*24)</f>
        <v>
4</v>
      </c>
      <c r="M12" s="250" t="n">
        <f aca="false">
特定施設入居者生活介護!$Q$11</f>
        <v>
0.375</v>
      </c>
      <c r="N12" s="242" t="s">
        <v>
30</v>
      </c>
      <c r="O12" s="250" t="n">
        <f aca="false">
特定施設入居者生活介護!$U$11</f>
        <v>
0.708333333333333</v>
      </c>
      <c r="Q12" s="253" t="n">
        <f aca="false">
IF(E12="","",IF(E12&lt;M12,M12,IF(E12&gt;=O12,"",E12)))</f>
        <v>
0.375</v>
      </c>
      <c r="R12" s="242" t="s">
        <v>
30</v>
      </c>
      <c r="S12" s="253" t="n">
        <f aca="false">
IF(G12="","",IF(G12&gt;E12,IF(G12&lt;O12,G12,O12),O12))</f>
        <v>
0.541666666666667</v>
      </c>
      <c r="T12" s="247" t="s">
        <v>
156</v>
      </c>
      <c r="U12" s="246" t="n">
        <f aca="false">
I12</f>
        <v>
0</v>
      </c>
      <c r="V12" s="248" t="s">
        <v>
4</v>
      </c>
      <c r="W12" s="251" t="n">
        <f aca="false">
IF(Q12="","",IF((S12+IF(Q12&gt;S12,1,0)-Q12-U12)*24=0,"",(S12+IF(Q12&gt;S12,1,0)-Q12-U12)*24))</f>
        <v>
4</v>
      </c>
      <c r="Y12" s="251" t="str">
        <f aca="false">
IF(W12="",K12,IF(OR(K12-W12=0,K12-W12&lt;0),"",K12-W12))</f>
        <v>
</v>
      </c>
      <c r="AA12" s="0"/>
    </row>
    <row r="13" customFormat="false" ht="18.75" hidden="false" customHeight="false" outlineLevel="0" collapsed="false">
      <c r="B13" s="244"/>
      <c r="C13" s="252" t="s">
        <v>
66</v>
      </c>
      <c r="D13" s="242" t="s">
        <v>
155</v>
      </c>
      <c r="E13" s="246" t="n">
        <v>
0.541666666666667</v>
      </c>
      <c r="F13" s="242" t="s">
        <v>
30</v>
      </c>
      <c r="G13" s="246" t="n">
        <v>
0.708333333333333</v>
      </c>
      <c r="H13" s="247" t="s">
        <v>
156</v>
      </c>
      <c r="I13" s="246" t="n">
        <v>
0</v>
      </c>
      <c r="J13" s="248" t="s">
        <v>
4</v>
      </c>
      <c r="K13" s="251" t="n">
        <f aca="false">
IF(OR(E13="",G13=""),"",(G13+IF(E13&gt;G13,1,0)-E13-I13)*24)</f>
        <v>
4</v>
      </c>
      <c r="M13" s="250" t="n">
        <f aca="false">
特定施設入居者生活介護!$Q$11</f>
        <v>
0.375</v>
      </c>
      <c r="N13" s="242" t="s">
        <v>
30</v>
      </c>
      <c r="O13" s="250" t="n">
        <f aca="false">
特定施設入居者生活介護!$U$11</f>
        <v>
0.708333333333333</v>
      </c>
      <c r="Q13" s="253" t="n">
        <f aca="false">
IF(E13="","",IF(E13&lt;M13,M13,IF(E13&gt;=O13,"",E13)))</f>
        <v>
0.541666666666667</v>
      </c>
      <c r="R13" s="242" t="s">
        <v>
30</v>
      </c>
      <c r="S13" s="253" t="n">
        <f aca="false">
IF(G13="","",IF(G13&gt;E13,IF(G13&lt;O13,G13,O13),O13))</f>
        <v>
0.708333333333333</v>
      </c>
      <c r="T13" s="247" t="s">
        <v>
156</v>
      </c>
      <c r="U13" s="246" t="n">
        <f aca="false">
I13</f>
        <v>
0</v>
      </c>
      <c r="V13" s="248" t="s">
        <v>
4</v>
      </c>
      <c r="W13" s="251" t="n">
        <f aca="false">
IF(Q13="","",IF((S13+IF(Q13&gt;S13,1,0)-Q13-U13)*24=0,"",(S13+IF(Q13&gt;S13,1,0)-Q13-U13)*24))</f>
        <v>
4</v>
      </c>
      <c r="Y13" s="251" t="str">
        <f aca="false">
IF(W13="",K13,IF(OR(K13-W13=0,K13-W13&lt;0),"",K13-W13))</f>
        <v>
</v>
      </c>
      <c r="AA13" s="0"/>
    </row>
    <row r="14" customFormat="false" ht="18.75" hidden="false" customHeight="false" outlineLevel="0" collapsed="false">
      <c r="B14" s="244"/>
      <c r="C14" s="252" t="s">
        <v>
163</v>
      </c>
      <c r="D14" s="242" t="s">
        <v>
155</v>
      </c>
      <c r="E14" s="246" t="n">
        <v>
0.583333333333333</v>
      </c>
      <c r="F14" s="242" t="s">
        <v>
30</v>
      </c>
      <c r="G14" s="246" t="n">
        <v>
0.833333333333333</v>
      </c>
      <c r="H14" s="247" t="s">
        <v>
156</v>
      </c>
      <c r="I14" s="246" t="n">
        <v>
0</v>
      </c>
      <c r="J14" s="248" t="s">
        <v>
4</v>
      </c>
      <c r="K14" s="251" t="n">
        <f aca="false">
IF(OR(E14="",G14=""),"",(G14+IF(E14&gt;G14,1,0)-E14-I14)*24)</f>
        <v>
6</v>
      </c>
      <c r="M14" s="250" t="n">
        <f aca="false">
特定施設入居者生活介護!$Q$11</f>
        <v>
0.375</v>
      </c>
      <c r="N14" s="242" t="s">
        <v>
30</v>
      </c>
      <c r="O14" s="250" t="n">
        <f aca="false">
特定施設入居者生活介護!$U$11</f>
        <v>
0.708333333333333</v>
      </c>
      <c r="Q14" s="253" t="n">
        <f aca="false">
IF(E14="","",IF(E14&lt;M14,M14,IF(E14&gt;=O14,"",E14)))</f>
        <v>
0.583333333333333</v>
      </c>
      <c r="R14" s="242" t="s">
        <v>
30</v>
      </c>
      <c r="S14" s="253" t="n">
        <f aca="false">
IF(G14="","",IF(G14&gt;E14,IF(G14&lt;O14,G14,O14),O14))</f>
        <v>
0.708333333333333</v>
      </c>
      <c r="T14" s="247" t="s">
        <v>
156</v>
      </c>
      <c r="U14" s="246" t="n">
        <f aca="false">
I14</f>
        <v>
0</v>
      </c>
      <c r="V14" s="248" t="s">
        <v>
4</v>
      </c>
      <c r="W14" s="251" t="n">
        <f aca="false">
IF(Q14="","",IF((S14+IF(Q14&gt;S14,1,0)-Q14-U14)*24=0,"",(S14+IF(Q14&gt;S14,1,0)-Q14-U14)*24))</f>
        <v>
3</v>
      </c>
      <c r="Y14" s="251" t="n">
        <f aca="false">
IF(W14="",K14,IF(OR(K14-W14=0,K14-W14&lt;0),"",K14-W14))</f>
        <v>
3</v>
      </c>
      <c r="AA14" s="0"/>
    </row>
    <row r="15" customFormat="false" ht="18.75" hidden="false" customHeight="false" outlineLevel="0" collapsed="false">
      <c r="B15" s="244"/>
      <c r="C15" s="252" t="s">
        <v>
164</v>
      </c>
      <c r="D15" s="242" t="s">
        <v>
155</v>
      </c>
      <c r="E15" s="246" t="n">
        <v>
0.666666666666667</v>
      </c>
      <c r="F15" s="242" t="s">
        <v>
30</v>
      </c>
      <c r="G15" s="246" t="n">
        <v>
0.375</v>
      </c>
      <c r="H15" s="247" t="s">
        <v>
156</v>
      </c>
      <c r="I15" s="246" t="n">
        <v>
0.0833333333333333</v>
      </c>
      <c r="J15" s="248" t="s">
        <v>
4</v>
      </c>
      <c r="K15" s="251" t="n">
        <f aca="false">
IF(OR(E15="",G15=""),"",(G15+IF(E15&gt;G15,1,0)-E15-I15)*24)</f>
        <v>
15</v>
      </c>
      <c r="M15" s="250" t="n">
        <f aca="false">
特定施設入居者生活介護!$Q$11</f>
        <v>
0.375</v>
      </c>
      <c r="N15" s="242" t="s">
        <v>
30</v>
      </c>
      <c r="O15" s="250" t="n">
        <f aca="false">
特定施設入居者生活介護!$U$11</f>
        <v>
0.708333333333333</v>
      </c>
      <c r="Q15" s="253" t="n">
        <f aca="false">
IF(E15="","",IF(E15&lt;M15,M15,IF(E15&gt;=O15,"",E15)))</f>
        <v>
0.666666666666667</v>
      </c>
      <c r="R15" s="242" t="s">
        <v>
30</v>
      </c>
      <c r="S15" s="253" t="n">
        <f aca="false">
IF(G15="","",IF(G15&gt;E15,IF(G15&lt;O15,G15,O15),O15))</f>
        <v>
0.708333333333333</v>
      </c>
      <c r="T15" s="247" t="s">
        <v>
156</v>
      </c>
      <c r="U15" s="246" t="n">
        <f aca="false">
I15</f>
        <v>
0.0833333333333333</v>
      </c>
      <c r="V15" s="248" t="s">
        <v>
4</v>
      </c>
      <c r="W15" s="251" t="n">
        <f aca="false">
IF(Q15="","",IF((S15+IF(Q15&gt;S15,1,0)-Q15-U15)*24=0,"",(S15+IF(Q15&gt;S15,1,0)-Q15-U15)*24))</f>
        <v>
-0.999999999999998</v>
      </c>
      <c r="Y15" s="251" t="n">
        <f aca="false">
IF(W15="",K15,IF(OR(K15-W15=0,K15-W15&lt;0),"",K15-W15))</f>
        <v>
16</v>
      </c>
      <c r="AA15" s="0"/>
    </row>
    <row r="16" customFormat="false" ht="18.75" hidden="false" customHeight="false" outlineLevel="0" collapsed="false">
      <c r="B16" s="244"/>
      <c r="C16" s="252" t="s">
        <v>
165</v>
      </c>
      <c r="D16" s="242" t="s">
        <v>
155</v>
      </c>
      <c r="E16" s="246" t="n">
        <v>
0.25</v>
      </c>
      <c r="F16" s="242" t="s">
        <v>
30</v>
      </c>
      <c r="G16" s="246" t="n">
        <v>
0.5</v>
      </c>
      <c r="H16" s="247" t="s">
        <v>
156</v>
      </c>
      <c r="I16" s="246" t="n">
        <v>
0</v>
      </c>
      <c r="J16" s="248" t="s">
        <v>
4</v>
      </c>
      <c r="K16" s="251" t="n">
        <f aca="false">
IF(OR(E16="",G16=""),"",(G16+IF(E16&gt;G16,1,0)-E16-I16)*24)</f>
        <v>
6</v>
      </c>
      <c r="M16" s="250" t="n">
        <f aca="false">
特定施設入居者生活介護!$Q$11</f>
        <v>
0.375</v>
      </c>
      <c r="N16" s="242" t="s">
        <v>
30</v>
      </c>
      <c r="O16" s="250" t="n">
        <f aca="false">
特定施設入居者生活介護!$U$11</f>
        <v>
0.708333333333333</v>
      </c>
      <c r="Q16" s="253" t="n">
        <f aca="false">
IF(E16="","",IF(E16&lt;M16,M16,IF(E16&gt;=O16,"",E16)))</f>
        <v>
0.375</v>
      </c>
      <c r="R16" s="242" t="s">
        <v>
30</v>
      </c>
      <c r="S16" s="253" t="n">
        <f aca="false">
IF(G16="","",IF(G16&gt;E16,IF(G16&lt;O16,G16,O16),O16))</f>
        <v>
0.5</v>
      </c>
      <c r="T16" s="247" t="s">
        <v>
156</v>
      </c>
      <c r="U16" s="246" t="n">
        <v>
0</v>
      </c>
      <c r="V16" s="248" t="s">
        <v>
4</v>
      </c>
      <c r="W16" s="251" t="n">
        <f aca="false">
IF(Q16="","",IF((S16+IF(Q16&gt;S16,1,0)-Q16-U16)*24=0,"",(S16+IF(Q16&gt;S16,1,0)-Q16-U16)*24))</f>
        <v>
3</v>
      </c>
      <c r="Y16" s="251" t="n">
        <f aca="false">
IF(W16="",K16,IF(OR(K16-W16=0,K16-W16&lt;0),"",K16-W16))</f>
        <v>
3</v>
      </c>
      <c r="AA16" s="0"/>
    </row>
    <row r="17" customFormat="false" ht="18.75" hidden="false" customHeight="false" outlineLevel="0" collapsed="false">
      <c r="B17" s="244"/>
      <c r="C17" s="252" t="s">
        <v>
166</v>
      </c>
      <c r="D17" s="242" t="s">
        <v>
155</v>
      </c>
      <c r="E17" s="246"/>
      <c r="F17" s="242" t="s">
        <v>
30</v>
      </c>
      <c r="G17" s="246"/>
      <c r="H17" s="247" t="s">
        <v>
156</v>
      </c>
      <c r="I17" s="246" t="n">
        <v>
0</v>
      </c>
      <c r="J17" s="248" t="s">
        <v>
4</v>
      </c>
      <c r="K17" s="251" t="str">
        <f aca="false">
IF(OR(E17="",G17=""),"",(G17+IF(E17&gt;G17,1,0)-E17-I17)*24)</f>
        <v>
</v>
      </c>
      <c r="M17" s="250" t="n">
        <f aca="false">
特定施設入居者生活介護!$Q$11</f>
        <v>
0.375</v>
      </c>
      <c r="N17" s="242" t="s">
        <v>
30</v>
      </c>
      <c r="O17" s="250" t="n">
        <f aca="false">
特定施設入居者生活介護!$U$11</f>
        <v>
0.708333333333333</v>
      </c>
      <c r="Q17" s="253" t="str">
        <f aca="false">
IF(E17="","",IF(E17&lt;M17,M17,IF(E17&gt;=O17,"",E17)))</f>
        <v>
</v>
      </c>
      <c r="R17" s="242" t="s">
        <v>
30</v>
      </c>
      <c r="S17" s="253" t="str">
        <f aca="false">
IF(G17="","",IF(G17&gt;E17,IF(G17&lt;O17,G17,O17),O17))</f>
        <v>
</v>
      </c>
      <c r="T17" s="247" t="s">
        <v>
156</v>
      </c>
      <c r="U17" s="246" t="n">
        <f aca="false">
I17</f>
        <v>
0</v>
      </c>
      <c r="V17" s="248" t="s">
        <v>
4</v>
      </c>
      <c r="W17" s="251" t="str">
        <f aca="false">
IF(Q17="","",IF((S17+IF(Q17&gt;S17,1,0)-Q17-U17)*24=0,"",(S17+IF(Q17&gt;S17,1,0)-Q17-U17)*24))</f>
        <v>
</v>
      </c>
      <c r="Y17" s="251" t="str">
        <f aca="false">
IF(W17="",K17,IF(OR(K17-W17=0,K17-W17&lt;0),"",K17-W17))</f>
        <v>
</v>
      </c>
      <c r="AA17" s="0"/>
    </row>
    <row r="18" customFormat="false" ht="18.75" hidden="false" customHeight="false" outlineLevel="0" collapsed="false">
      <c r="B18" s="244"/>
      <c r="C18" s="252" t="s">
        <v>
167</v>
      </c>
      <c r="D18" s="242" t="s">
        <v>
155</v>
      </c>
      <c r="E18" s="246"/>
      <c r="F18" s="242" t="s">
        <v>
30</v>
      </c>
      <c r="G18" s="246"/>
      <c r="H18" s="247" t="s">
        <v>
156</v>
      </c>
      <c r="I18" s="246" t="n">
        <v>
0</v>
      </c>
      <c r="J18" s="248" t="s">
        <v>
4</v>
      </c>
      <c r="K18" s="251" t="str">
        <f aca="false">
IF(OR(E18="",G18=""),"",(G18+IF(E18&gt;G18,1,0)-E18-I18)*24)</f>
        <v>
</v>
      </c>
      <c r="M18" s="250" t="n">
        <f aca="false">
特定施設入居者生活介護!$Q$11</f>
        <v>
0.375</v>
      </c>
      <c r="N18" s="242" t="s">
        <v>
30</v>
      </c>
      <c r="O18" s="250" t="n">
        <f aca="false">
特定施設入居者生活介護!$U$11</f>
        <v>
0.708333333333333</v>
      </c>
      <c r="Q18" s="253" t="str">
        <f aca="false">
IF(E18="","",IF(E18&lt;M18,M18,IF(E18&gt;=O18,"",E18)))</f>
        <v>
</v>
      </c>
      <c r="R18" s="242" t="s">
        <v>
30</v>
      </c>
      <c r="S18" s="253" t="str">
        <f aca="false">
IF(G18="","",IF(G18&gt;E18,IF(G18&lt;O18,G18,O18),O18))</f>
        <v>
</v>
      </c>
      <c r="T18" s="247" t="s">
        <v>
156</v>
      </c>
      <c r="U18" s="246" t="n">
        <f aca="false">
I18</f>
        <v>
0</v>
      </c>
      <c r="V18" s="248" t="s">
        <v>
4</v>
      </c>
      <c r="W18" s="251" t="str">
        <f aca="false">
IF(Q18="","",IF((S18+IF(Q18&gt;S18,1,0)-Q18-U18)*24=0,"",(S18+IF(Q18&gt;S18,1,0)-Q18-U18)*24))</f>
        <v>
</v>
      </c>
      <c r="Y18" s="251" t="str">
        <f aca="false">
IF(W18="",K18,IF(OR(K18-W18=0,K18-W18&lt;0),"",K18-W18))</f>
        <v>
</v>
      </c>
      <c r="AA18" s="0"/>
    </row>
    <row r="19" customFormat="false" ht="18.75" hidden="false" customHeight="false" outlineLevel="0" collapsed="false">
      <c r="B19" s="244"/>
      <c r="C19" s="252" t="s">
        <v>
168</v>
      </c>
      <c r="D19" s="242" t="s">
        <v>
155</v>
      </c>
      <c r="E19" s="246"/>
      <c r="F19" s="242" t="s">
        <v>
30</v>
      </c>
      <c r="G19" s="246"/>
      <c r="H19" s="247" t="s">
        <v>
156</v>
      </c>
      <c r="I19" s="246" t="n">
        <v>
0</v>
      </c>
      <c r="J19" s="248" t="s">
        <v>
4</v>
      </c>
      <c r="K19" s="251" t="str">
        <f aca="false">
IF(OR(E19="",G19=""),"",(G19+IF(E19&gt;G19,1,0)-E19-I19)*24)</f>
        <v>
</v>
      </c>
      <c r="M19" s="250" t="n">
        <f aca="false">
特定施設入居者生活介護!$Q$11</f>
        <v>
0.375</v>
      </c>
      <c r="N19" s="242" t="s">
        <v>
30</v>
      </c>
      <c r="O19" s="250" t="n">
        <f aca="false">
特定施設入居者生活介護!$U$11</f>
        <v>
0.708333333333333</v>
      </c>
      <c r="Q19" s="253" t="str">
        <f aca="false">
IF(E19="","",IF(E19&lt;M19,M19,IF(E19&gt;=O19,"",E19)))</f>
        <v>
</v>
      </c>
      <c r="R19" s="242" t="s">
        <v>
30</v>
      </c>
      <c r="S19" s="253" t="str">
        <f aca="false">
IF(G19="","",IF(G19&gt;E19,IF(G19&lt;O19,G19,O19),O19))</f>
        <v>
</v>
      </c>
      <c r="T19" s="247" t="s">
        <v>
156</v>
      </c>
      <c r="U19" s="246" t="n">
        <f aca="false">
I19</f>
        <v>
0</v>
      </c>
      <c r="V19" s="248" t="s">
        <v>
4</v>
      </c>
      <c r="W19" s="251" t="str">
        <f aca="false">
IF(Q19="","",IF((S19+IF(Q19&gt;S19,1,0)-Q19-U19)*24=0,"",(S19+IF(Q19&gt;S19,1,0)-Q19-U19)*24))</f>
        <v>
</v>
      </c>
      <c r="Y19" s="251" t="str">
        <f aca="false">
IF(W19="",K19,IF(OR(K19-W19=0,K19-W19&lt;0),"",K19-W19))</f>
        <v>
</v>
      </c>
      <c r="AA19" s="0"/>
    </row>
    <row r="20" customFormat="false" ht="18.75" hidden="false" customHeight="false" outlineLevel="0" collapsed="false">
      <c r="B20" s="244"/>
      <c r="C20" s="252" t="s">
        <v>
169</v>
      </c>
      <c r="D20" s="242" t="s">
        <v>
155</v>
      </c>
      <c r="E20" s="246"/>
      <c r="F20" s="242" t="s">
        <v>
30</v>
      </c>
      <c r="G20" s="246"/>
      <c r="H20" s="247" t="s">
        <v>
156</v>
      </c>
      <c r="I20" s="246" t="n">
        <v>
0</v>
      </c>
      <c r="J20" s="248" t="s">
        <v>
4</v>
      </c>
      <c r="K20" s="251" t="str">
        <f aca="false">
IF(OR(E20="",G20=""),"",(G20+IF(E20&gt;G20,1,0)-E20-I20)*24)</f>
        <v>
</v>
      </c>
      <c r="M20" s="250" t="n">
        <f aca="false">
特定施設入居者生活介護!$Q$11</f>
        <v>
0.375</v>
      </c>
      <c r="N20" s="242" t="s">
        <v>
30</v>
      </c>
      <c r="O20" s="250" t="n">
        <f aca="false">
特定施設入居者生活介護!$U$11</f>
        <v>
0.708333333333333</v>
      </c>
      <c r="Q20" s="253" t="str">
        <f aca="false">
IF(E20="","",IF(E20&lt;M20,M20,IF(E20&gt;=O20,"",E20)))</f>
        <v>
</v>
      </c>
      <c r="R20" s="242" t="s">
        <v>
30</v>
      </c>
      <c r="S20" s="253" t="str">
        <f aca="false">
IF(G20="","",IF(G20&gt;E20,IF(G20&lt;O20,G20,O20),O20))</f>
        <v>
</v>
      </c>
      <c r="T20" s="247" t="s">
        <v>
156</v>
      </c>
      <c r="U20" s="246" t="n">
        <f aca="false">
I20</f>
        <v>
0</v>
      </c>
      <c r="V20" s="248" t="s">
        <v>
4</v>
      </c>
      <c r="W20" s="251" t="str">
        <f aca="false">
IF(Q20="","",IF((S20+IF(Q20&gt;S20,1,0)-Q20-U20)*24=0,"",(S20+IF(Q20&gt;S20,1,0)-Q20-U20)*24))</f>
        <v>
</v>
      </c>
      <c r="Y20" s="251" t="str">
        <f aca="false">
IF(W20="",K20,IF(OR(K20-W20=0,K20-W20&lt;0),"",K20-W20))</f>
        <v>
</v>
      </c>
      <c r="AA20" s="0"/>
    </row>
    <row r="21" customFormat="false" ht="18.75" hidden="false" customHeight="false" outlineLevel="0" collapsed="false">
      <c r="B21" s="244"/>
      <c r="C21" s="252" t="s">
        <v>
170</v>
      </c>
      <c r="D21" s="242" t="s">
        <v>
155</v>
      </c>
      <c r="E21" s="246"/>
      <c r="F21" s="242" t="s">
        <v>
30</v>
      </c>
      <c r="G21" s="246"/>
      <c r="H21" s="247" t="s">
        <v>
156</v>
      </c>
      <c r="I21" s="246" t="n">
        <v>
0</v>
      </c>
      <c r="J21" s="248" t="s">
        <v>
4</v>
      </c>
      <c r="K21" s="251" t="str">
        <f aca="false">
IF(OR(E21="",G21=""),"",(G21+IF(E21&gt;G21,1,0)-E21-I21)*24)</f>
        <v>
</v>
      </c>
      <c r="M21" s="250" t="n">
        <f aca="false">
特定施設入居者生活介護!$Q$11</f>
        <v>
0.375</v>
      </c>
      <c r="N21" s="242" t="s">
        <v>
30</v>
      </c>
      <c r="O21" s="250" t="n">
        <f aca="false">
特定施設入居者生活介護!$U$11</f>
        <v>
0.708333333333333</v>
      </c>
      <c r="Q21" s="253" t="str">
        <f aca="false">
IF(E21="","",IF(E21&lt;M21,M21,IF(E21&gt;=O21,"",E21)))</f>
        <v>
</v>
      </c>
      <c r="R21" s="242" t="s">
        <v>
30</v>
      </c>
      <c r="S21" s="253" t="str">
        <f aca="false">
IF(G21="","",IF(G21&gt;E21,IF(G21&lt;O21,G21,O21),O21))</f>
        <v>
</v>
      </c>
      <c r="T21" s="247" t="s">
        <v>
156</v>
      </c>
      <c r="U21" s="246" t="n">
        <f aca="false">
I21</f>
        <v>
0</v>
      </c>
      <c r="V21" s="248" t="s">
        <v>
4</v>
      </c>
      <c r="W21" s="251" t="str">
        <f aca="false">
IF(Q21="","",IF((S21+IF(Q21&gt;S21,1,0)-Q21-U21)*24=0,"",(S21+IF(Q21&gt;S21,1,0)-Q21-U21)*24))</f>
        <v>
</v>
      </c>
      <c r="Y21" s="251" t="str">
        <f aca="false">
IF(W21="",K21,IF(OR(K21-W21=0,K21-W21&lt;0),"",K21-W21))</f>
        <v>
</v>
      </c>
      <c r="AA21" s="0"/>
    </row>
    <row r="22" customFormat="false" ht="18.75" hidden="false" customHeight="false" outlineLevel="0" collapsed="false">
      <c r="B22" s="244"/>
      <c r="C22" s="252" t="s">
        <v>
80</v>
      </c>
      <c r="D22" s="242" t="s">
        <v>
155</v>
      </c>
      <c r="E22" s="254" t="n">
        <v>
0.666666666666667</v>
      </c>
      <c r="F22" s="242" t="s">
        <v>
30</v>
      </c>
      <c r="G22" s="254" t="n">
        <v>
0.416666666666667</v>
      </c>
      <c r="H22" s="247" t="s">
        <v>
156</v>
      </c>
      <c r="I22" s="254" t="n">
        <v>
0.0833333333333333</v>
      </c>
      <c r="J22" s="248" t="s">
        <v>
4</v>
      </c>
      <c r="K22" s="245" t="n">
        <v>
16</v>
      </c>
      <c r="M22" s="255"/>
      <c r="N22" s="242" t="s">
        <v>
30</v>
      </c>
      <c r="O22" s="255"/>
      <c r="Q22" s="255"/>
      <c r="R22" s="242" t="s">
        <v>
30</v>
      </c>
      <c r="S22" s="255"/>
      <c r="T22" s="247" t="s">
        <v>
156</v>
      </c>
      <c r="U22" s="254" t="n">
        <v>
0.0833333333333333</v>
      </c>
      <c r="V22" s="248" t="s">
        <v>
4</v>
      </c>
      <c r="W22" s="256" t="n">
        <v>
2</v>
      </c>
      <c r="Y22" s="256" t="n">
        <v>
14</v>
      </c>
      <c r="AA22" s="0"/>
    </row>
    <row r="23" customFormat="false" ht="18.75" hidden="false" customHeight="false" outlineLevel="0" collapsed="false">
      <c r="B23" s="244"/>
      <c r="C23" s="252" t="s">
        <v>
171</v>
      </c>
      <c r="D23" s="242" t="s">
        <v>
155</v>
      </c>
      <c r="E23" s="254"/>
      <c r="F23" s="242" t="s">
        <v>
30</v>
      </c>
      <c r="G23" s="254"/>
      <c r="H23" s="247" t="s">
        <v>
156</v>
      </c>
      <c r="I23" s="254"/>
      <c r="J23" s="248" t="s">
        <v>
4</v>
      </c>
      <c r="K23" s="245" t="n">
        <v>
2</v>
      </c>
      <c r="M23" s="255"/>
      <c r="N23" s="242" t="s">
        <v>
30</v>
      </c>
      <c r="O23" s="255"/>
      <c r="Q23" s="255"/>
      <c r="R23" s="242" t="s">
        <v>
30</v>
      </c>
      <c r="S23" s="255"/>
      <c r="T23" s="247" t="s">
        <v>
156</v>
      </c>
      <c r="U23" s="254"/>
      <c r="V23" s="248" t="s">
        <v>
4</v>
      </c>
      <c r="W23" s="256" t="n">
        <v>
2</v>
      </c>
      <c r="Y23" s="256"/>
      <c r="AA23" s="0"/>
    </row>
    <row r="24" customFormat="false" ht="18.75" hidden="false" customHeight="false" outlineLevel="0" collapsed="false">
      <c r="B24" s="244"/>
      <c r="C24" s="252" t="s">
        <v>
172</v>
      </c>
      <c r="D24" s="242" t="s">
        <v>
155</v>
      </c>
      <c r="E24" s="254"/>
      <c r="F24" s="242" t="s">
        <v>
30</v>
      </c>
      <c r="G24" s="254"/>
      <c r="H24" s="247" t="s">
        <v>
156</v>
      </c>
      <c r="I24" s="254"/>
      <c r="J24" s="248" t="s">
        <v>
4</v>
      </c>
      <c r="K24" s="245" t="n">
        <v>
3</v>
      </c>
      <c r="M24" s="255"/>
      <c r="N24" s="242" t="s">
        <v>
30</v>
      </c>
      <c r="O24" s="255"/>
      <c r="Q24" s="255"/>
      <c r="R24" s="242" t="s">
        <v>
30</v>
      </c>
      <c r="S24" s="255"/>
      <c r="T24" s="247" t="s">
        <v>
156</v>
      </c>
      <c r="U24" s="254"/>
      <c r="V24" s="248" t="s">
        <v>
4</v>
      </c>
      <c r="W24" s="256" t="n">
        <v>
3</v>
      </c>
      <c r="Y24" s="256"/>
      <c r="AA24" s="0"/>
    </row>
    <row r="25" customFormat="false" ht="18.75" hidden="false" customHeight="false" outlineLevel="0" collapsed="false">
      <c r="B25" s="244"/>
      <c r="C25" s="252" t="s">
        <v>
173</v>
      </c>
      <c r="D25" s="242" t="s">
        <v>
155</v>
      </c>
      <c r="E25" s="254"/>
      <c r="F25" s="242" t="s">
        <v>
30</v>
      </c>
      <c r="G25" s="254"/>
      <c r="H25" s="247" t="s">
        <v>
156</v>
      </c>
      <c r="I25" s="254"/>
      <c r="J25" s="248" t="s">
        <v>
4</v>
      </c>
      <c r="K25" s="245" t="n">
        <v>
4</v>
      </c>
      <c r="M25" s="255"/>
      <c r="N25" s="242" t="s">
        <v>
30</v>
      </c>
      <c r="O25" s="255"/>
      <c r="Q25" s="255"/>
      <c r="R25" s="242" t="s">
        <v>
30</v>
      </c>
      <c r="S25" s="255"/>
      <c r="T25" s="247" t="s">
        <v>
156</v>
      </c>
      <c r="U25" s="254"/>
      <c r="V25" s="248" t="s">
        <v>
4</v>
      </c>
      <c r="W25" s="256" t="n">
        <v>
4</v>
      </c>
      <c r="Y25" s="256"/>
      <c r="AA25" s="0"/>
    </row>
    <row r="26" customFormat="false" ht="18.75" hidden="false" customHeight="false" outlineLevel="0" collapsed="false">
      <c r="B26" s="244"/>
      <c r="C26" s="252" t="s">
        <v>
174</v>
      </c>
      <c r="D26" s="242" t="s">
        <v>
155</v>
      </c>
      <c r="E26" s="254"/>
      <c r="F26" s="242" t="s">
        <v>
30</v>
      </c>
      <c r="G26" s="254"/>
      <c r="H26" s="247" t="s">
        <v>
156</v>
      </c>
      <c r="I26" s="254"/>
      <c r="J26" s="248" t="s">
        <v>
4</v>
      </c>
      <c r="K26" s="245" t="n">
        <v>
5</v>
      </c>
      <c r="M26" s="255"/>
      <c r="N26" s="242" t="s">
        <v>
30</v>
      </c>
      <c r="O26" s="255"/>
      <c r="Q26" s="255"/>
      <c r="R26" s="242" t="s">
        <v>
30</v>
      </c>
      <c r="S26" s="255"/>
      <c r="T26" s="247" t="s">
        <v>
156</v>
      </c>
      <c r="U26" s="254"/>
      <c r="V26" s="248" t="s">
        <v>
4</v>
      </c>
      <c r="W26" s="256" t="n">
        <v>
5</v>
      </c>
      <c r="Y26" s="256"/>
      <c r="AA26" s="0"/>
    </row>
    <row r="27" customFormat="false" ht="18.75" hidden="false" customHeight="false" outlineLevel="0" collapsed="false">
      <c r="B27" s="244"/>
      <c r="C27" s="252" t="s">
        <v>
175</v>
      </c>
      <c r="D27" s="242" t="s">
        <v>
155</v>
      </c>
      <c r="E27" s="254"/>
      <c r="F27" s="242" t="s">
        <v>
30</v>
      </c>
      <c r="G27" s="254"/>
      <c r="H27" s="247" t="s">
        <v>
156</v>
      </c>
      <c r="I27" s="254"/>
      <c r="J27" s="248" t="s">
        <v>
4</v>
      </c>
      <c r="K27" s="245" t="n">
        <v>
6</v>
      </c>
      <c r="M27" s="255"/>
      <c r="N27" s="242" t="s">
        <v>
30</v>
      </c>
      <c r="O27" s="255"/>
      <c r="Q27" s="255"/>
      <c r="R27" s="242" t="s">
        <v>
30</v>
      </c>
      <c r="S27" s="255"/>
      <c r="T27" s="247" t="s">
        <v>
156</v>
      </c>
      <c r="U27" s="254"/>
      <c r="V27" s="248" t="s">
        <v>
4</v>
      </c>
      <c r="W27" s="256" t="n">
        <v>
6</v>
      </c>
      <c r="Y27" s="256"/>
      <c r="AA27" s="0"/>
    </row>
    <row r="28" customFormat="false" ht="18.75" hidden="false" customHeight="false" outlineLevel="0" collapsed="false">
      <c r="B28" s="244"/>
      <c r="C28" s="252" t="s">
        <v>
176</v>
      </c>
      <c r="D28" s="242" t="s">
        <v>
155</v>
      </c>
      <c r="E28" s="254"/>
      <c r="F28" s="242" t="s">
        <v>
30</v>
      </c>
      <c r="G28" s="254"/>
      <c r="H28" s="247" t="s">
        <v>
156</v>
      </c>
      <c r="I28" s="254"/>
      <c r="J28" s="248" t="s">
        <v>
4</v>
      </c>
      <c r="K28" s="245" t="n">
        <v>
7</v>
      </c>
      <c r="M28" s="255"/>
      <c r="N28" s="242" t="s">
        <v>
30</v>
      </c>
      <c r="O28" s="255"/>
      <c r="Q28" s="255"/>
      <c r="R28" s="242" t="s">
        <v>
30</v>
      </c>
      <c r="S28" s="255"/>
      <c r="T28" s="247" t="s">
        <v>
156</v>
      </c>
      <c r="U28" s="254"/>
      <c r="V28" s="248" t="s">
        <v>
4</v>
      </c>
      <c r="W28" s="256" t="n">
        <v>
7</v>
      </c>
      <c r="Y28" s="256"/>
      <c r="AA28" s="0"/>
    </row>
    <row r="29" customFormat="false" ht="18.75" hidden="false" customHeight="false" outlineLevel="0" collapsed="false">
      <c r="B29" s="244"/>
      <c r="C29" s="252" t="s">
        <v>
177</v>
      </c>
      <c r="D29" s="242" t="s">
        <v>
155</v>
      </c>
      <c r="E29" s="254"/>
      <c r="F29" s="242" t="s">
        <v>
30</v>
      </c>
      <c r="G29" s="254"/>
      <c r="H29" s="247" t="s">
        <v>
156</v>
      </c>
      <c r="I29" s="254"/>
      <c r="J29" s="248" t="s">
        <v>
4</v>
      </c>
      <c r="K29" s="245" t="n">
        <v>
8</v>
      </c>
      <c r="M29" s="255"/>
      <c r="N29" s="242" t="s">
        <v>
30</v>
      </c>
      <c r="O29" s="255"/>
      <c r="Q29" s="255"/>
      <c r="R29" s="242" t="s">
        <v>
30</v>
      </c>
      <c r="S29" s="255"/>
      <c r="T29" s="247" t="s">
        <v>
156</v>
      </c>
      <c r="U29" s="254"/>
      <c r="V29" s="248" t="s">
        <v>
4</v>
      </c>
      <c r="W29" s="256" t="n">
        <v>
8</v>
      </c>
      <c r="Y29" s="256"/>
      <c r="AA29" s="0"/>
    </row>
    <row r="30" customFormat="false" ht="18.75" hidden="false" customHeight="false" outlineLevel="0" collapsed="false">
      <c r="B30" s="244"/>
      <c r="C30" s="252" t="s">
        <v>
178</v>
      </c>
      <c r="D30" s="242" t="s">
        <v>
155</v>
      </c>
      <c r="E30" s="254"/>
      <c r="F30" s="242" t="s">
        <v>
30</v>
      </c>
      <c r="G30" s="254"/>
      <c r="H30" s="247" t="s">
        <v>
156</v>
      </c>
      <c r="I30" s="254"/>
      <c r="J30" s="248" t="s">
        <v>
4</v>
      </c>
      <c r="K30" s="245" t="n">
        <v>
1</v>
      </c>
      <c r="M30" s="255"/>
      <c r="N30" s="242" t="s">
        <v>
30</v>
      </c>
      <c r="O30" s="255"/>
      <c r="Q30" s="255"/>
      <c r="R30" s="242" t="s">
        <v>
30</v>
      </c>
      <c r="S30" s="255"/>
      <c r="T30" s="247" t="s">
        <v>
156</v>
      </c>
      <c r="U30" s="254"/>
      <c r="V30" s="248" t="s">
        <v>
4</v>
      </c>
      <c r="W30" s="256"/>
      <c r="Y30" s="256" t="n">
        <v>
1</v>
      </c>
      <c r="AA30" s="0"/>
    </row>
    <row r="31" customFormat="false" ht="18.75" hidden="false" customHeight="false" outlineLevel="0" collapsed="false">
      <c r="B31" s="244"/>
      <c r="C31" s="252" t="s">
        <v>
179</v>
      </c>
      <c r="D31" s="242" t="s">
        <v>
155</v>
      </c>
      <c r="E31" s="254"/>
      <c r="F31" s="242" t="s">
        <v>
30</v>
      </c>
      <c r="G31" s="254"/>
      <c r="H31" s="247" t="s">
        <v>
156</v>
      </c>
      <c r="I31" s="254"/>
      <c r="J31" s="248" t="s">
        <v>
4</v>
      </c>
      <c r="K31" s="245" t="n">
        <v>
2</v>
      </c>
      <c r="M31" s="255"/>
      <c r="N31" s="242" t="s">
        <v>
30</v>
      </c>
      <c r="O31" s="255"/>
      <c r="Q31" s="255"/>
      <c r="R31" s="242" t="s">
        <v>
30</v>
      </c>
      <c r="S31" s="255"/>
      <c r="T31" s="247" t="s">
        <v>
156</v>
      </c>
      <c r="U31" s="254"/>
      <c r="V31" s="248" t="s">
        <v>
4</v>
      </c>
      <c r="W31" s="256"/>
      <c r="Y31" s="256" t="n">
        <v>
2</v>
      </c>
      <c r="AA31" s="0"/>
    </row>
    <row r="32" customFormat="false" ht="18.75" hidden="false" customHeight="false" outlineLevel="0" collapsed="false">
      <c r="B32" s="244"/>
      <c r="C32" s="252" t="s">
        <v>
180</v>
      </c>
      <c r="D32" s="242" t="s">
        <v>
155</v>
      </c>
      <c r="E32" s="254"/>
      <c r="F32" s="242" t="s">
        <v>
30</v>
      </c>
      <c r="G32" s="254"/>
      <c r="H32" s="247" t="s">
        <v>
156</v>
      </c>
      <c r="I32" s="254"/>
      <c r="J32" s="248" t="s">
        <v>
4</v>
      </c>
      <c r="K32" s="245" t="n">
        <v>
3</v>
      </c>
      <c r="M32" s="255"/>
      <c r="N32" s="242" t="s">
        <v>
30</v>
      </c>
      <c r="O32" s="255"/>
      <c r="Q32" s="255"/>
      <c r="R32" s="242" t="s">
        <v>
30</v>
      </c>
      <c r="S32" s="255"/>
      <c r="T32" s="247" t="s">
        <v>
156</v>
      </c>
      <c r="U32" s="254"/>
      <c r="V32" s="248" t="s">
        <v>
4</v>
      </c>
      <c r="W32" s="256"/>
      <c r="Y32" s="256" t="n">
        <v>
3</v>
      </c>
      <c r="AA32" s="0"/>
    </row>
    <row r="33" customFormat="false" ht="18.75" hidden="false" customHeight="false" outlineLevel="0" collapsed="false">
      <c r="B33" s="244"/>
      <c r="C33" s="252" t="s">
        <v>
181</v>
      </c>
      <c r="D33" s="242" t="s">
        <v>
155</v>
      </c>
      <c r="E33" s="254"/>
      <c r="F33" s="242" t="s">
        <v>
30</v>
      </c>
      <c r="G33" s="254"/>
      <c r="H33" s="247" t="s">
        <v>
156</v>
      </c>
      <c r="I33" s="254"/>
      <c r="J33" s="248" t="s">
        <v>
4</v>
      </c>
      <c r="K33" s="245" t="n">
        <v>
4</v>
      </c>
      <c r="M33" s="255"/>
      <c r="N33" s="242" t="s">
        <v>
30</v>
      </c>
      <c r="O33" s="255"/>
      <c r="Q33" s="255"/>
      <c r="R33" s="242" t="s">
        <v>
30</v>
      </c>
      <c r="S33" s="255"/>
      <c r="T33" s="247" t="s">
        <v>
156</v>
      </c>
      <c r="U33" s="254"/>
      <c r="V33" s="248" t="s">
        <v>
4</v>
      </c>
      <c r="W33" s="256"/>
      <c r="Y33" s="256" t="n">
        <v>
4</v>
      </c>
      <c r="AA33" s="0"/>
    </row>
    <row r="34" customFormat="false" ht="18.75" hidden="false" customHeight="false" outlineLevel="0" collapsed="false">
      <c r="B34" s="244"/>
      <c r="C34" s="252" t="s">
        <v>
182</v>
      </c>
      <c r="D34" s="242" t="s">
        <v>
155</v>
      </c>
      <c r="E34" s="254"/>
      <c r="F34" s="242" t="s">
        <v>
30</v>
      </c>
      <c r="G34" s="254"/>
      <c r="H34" s="247" t="s">
        <v>
156</v>
      </c>
      <c r="I34" s="254"/>
      <c r="J34" s="248" t="s">
        <v>
4</v>
      </c>
      <c r="K34" s="245" t="n">
        <v>
5</v>
      </c>
      <c r="M34" s="255"/>
      <c r="N34" s="242" t="s">
        <v>
30</v>
      </c>
      <c r="O34" s="255"/>
      <c r="Q34" s="255"/>
      <c r="R34" s="242" t="s">
        <v>
30</v>
      </c>
      <c r="S34" s="255"/>
      <c r="T34" s="247" t="s">
        <v>
156</v>
      </c>
      <c r="U34" s="254"/>
      <c r="V34" s="248" t="s">
        <v>
4</v>
      </c>
      <c r="W34" s="256"/>
      <c r="Y34" s="256" t="n">
        <v>
5</v>
      </c>
      <c r="AA34" s="0"/>
    </row>
    <row r="35" customFormat="false" ht="18.75" hidden="false" customHeight="false" outlineLevel="0" collapsed="false">
      <c r="B35" s="244"/>
      <c r="C35" s="252" t="s">
        <v>
183</v>
      </c>
      <c r="D35" s="242" t="s">
        <v>
155</v>
      </c>
      <c r="E35" s="254"/>
      <c r="F35" s="242" t="s">
        <v>
30</v>
      </c>
      <c r="G35" s="254"/>
      <c r="H35" s="247" t="s">
        <v>
156</v>
      </c>
      <c r="I35" s="254"/>
      <c r="J35" s="248" t="s">
        <v>
4</v>
      </c>
      <c r="K35" s="245" t="n">
        <v>
6</v>
      </c>
      <c r="M35" s="255"/>
      <c r="N35" s="242" t="s">
        <v>
30</v>
      </c>
      <c r="O35" s="255"/>
      <c r="Q35" s="255"/>
      <c r="R35" s="242" t="s">
        <v>
30</v>
      </c>
      <c r="S35" s="255"/>
      <c r="T35" s="247" t="s">
        <v>
156</v>
      </c>
      <c r="U35" s="254"/>
      <c r="V35" s="248" t="s">
        <v>
4</v>
      </c>
      <c r="W35" s="256"/>
      <c r="Y35" s="256" t="n">
        <v>
6</v>
      </c>
      <c r="AA35" s="0"/>
    </row>
    <row r="36" customFormat="false" ht="18.75" hidden="false" customHeight="false" outlineLevel="0" collapsed="false">
      <c r="B36" s="244"/>
      <c r="C36" s="252" t="s">
        <v>
184</v>
      </c>
      <c r="D36" s="242" t="s">
        <v>
155</v>
      </c>
      <c r="E36" s="254"/>
      <c r="F36" s="242" t="s">
        <v>
30</v>
      </c>
      <c r="G36" s="254"/>
      <c r="H36" s="247" t="s">
        <v>
156</v>
      </c>
      <c r="I36" s="254"/>
      <c r="J36" s="248" t="s">
        <v>
4</v>
      </c>
      <c r="K36" s="245" t="n">
        <v>
7</v>
      </c>
      <c r="M36" s="255"/>
      <c r="N36" s="242" t="s">
        <v>
30</v>
      </c>
      <c r="O36" s="255"/>
      <c r="Q36" s="255"/>
      <c r="R36" s="242" t="s">
        <v>
30</v>
      </c>
      <c r="S36" s="255"/>
      <c r="T36" s="247" t="s">
        <v>
156</v>
      </c>
      <c r="U36" s="254"/>
      <c r="V36" s="248" t="s">
        <v>
4</v>
      </c>
      <c r="W36" s="256"/>
      <c r="Y36" s="256" t="n">
        <v>
7</v>
      </c>
      <c r="AA36" s="0"/>
    </row>
    <row r="37" customFormat="false" ht="18.75" hidden="false" customHeight="false" outlineLevel="0" collapsed="false">
      <c r="B37" s="244"/>
      <c r="C37" s="252" t="s">
        <v>
185</v>
      </c>
      <c r="D37" s="242" t="s">
        <v>
155</v>
      </c>
      <c r="E37" s="254"/>
      <c r="F37" s="242" t="s">
        <v>
30</v>
      </c>
      <c r="G37" s="254"/>
      <c r="H37" s="247" t="s">
        <v>
156</v>
      </c>
      <c r="I37" s="254"/>
      <c r="J37" s="248" t="s">
        <v>
4</v>
      </c>
      <c r="K37" s="245" t="n">
        <v>
8</v>
      </c>
      <c r="M37" s="255"/>
      <c r="N37" s="242" t="s">
        <v>
30</v>
      </c>
      <c r="O37" s="255"/>
      <c r="Q37" s="255"/>
      <c r="R37" s="242" t="s">
        <v>
30</v>
      </c>
      <c r="S37" s="255"/>
      <c r="T37" s="247" t="s">
        <v>
156</v>
      </c>
      <c r="U37" s="254"/>
      <c r="V37" s="248" t="s">
        <v>
4</v>
      </c>
      <c r="W37" s="256"/>
      <c r="Y37" s="256" t="n">
        <v>
8</v>
      </c>
      <c r="AA37" s="0"/>
    </row>
    <row r="38" customFormat="false" ht="18.75" hidden="false" customHeight="false" outlineLevel="0" collapsed="false">
      <c r="B38" s="244"/>
      <c r="C38" s="252" t="s">
        <v>
186</v>
      </c>
      <c r="D38" s="242" t="s">
        <v>
155</v>
      </c>
      <c r="E38" s="246"/>
      <c r="F38" s="242" t="s">
        <v>
30</v>
      </c>
      <c r="G38" s="246"/>
      <c r="H38" s="247" t="s">
        <v>
156</v>
      </c>
      <c r="I38" s="246" t="n">
        <v>
0</v>
      </c>
      <c r="J38" s="248" t="s">
        <v>
4</v>
      </c>
      <c r="K38" s="251" t="str">
        <f aca="false">
IF(OR(E38="",G38=""),"",(G38+IF(E38&gt;G38,1,0)-E38-I38)*24)</f>
        <v>
</v>
      </c>
      <c r="M38" s="250" t="n">
        <f aca="false">
特定施設入居者生活介護!$Q$11</f>
        <v>
0.375</v>
      </c>
      <c r="N38" s="242" t="s">
        <v>
30</v>
      </c>
      <c r="O38" s="250" t="n">
        <f aca="false">
特定施設入居者生活介護!$U$11</f>
        <v>
0.708333333333333</v>
      </c>
      <c r="Q38" s="253" t="str">
        <f aca="false">
IF(E38="","",IF(E38&lt;M38,M38,IF(E38&gt;=O38,"",E38)))</f>
        <v>
</v>
      </c>
      <c r="R38" s="242" t="s">
        <v>
30</v>
      </c>
      <c r="S38" s="253" t="str">
        <f aca="false">
IF(G38="","",IF(G38&gt;E38,IF(G38&lt;O38,G38,O38),O38))</f>
        <v>
</v>
      </c>
      <c r="T38" s="247" t="s">
        <v>
156</v>
      </c>
      <c r="U38" s="246" t="n">
        <f aca="false">
I38</f>
        <v>
0</v>
      </c>
      <c r="V38" s="248" t="s">
        <v>
4</v>
      </c>
      <c r="W38" s="251" t="str">
        <f aca="false">
IF(Q38="","",IF((S38+IF(Q38&gt;S38,1,0)-Q38-U38)*24=0,"",(S38+IF(Q38&gt;S38,1,0)-Q38-U38)*24))</f>
        <v>
</v>
      </c>
      <c r="Y38" s="251" t="str">
        <f aca="false">
IF(W38="",K38,IF(OR(K38-W38=0,K38-W38&lt;0),"",K38-W38))</f>
        <v>
</v>
      </c>
      <c r="AA38" s="0"/>
    </row>
    <row r="39" customFormat="false" ht="18.75" hidden="false" customHeight="false" outlineLevel="0" collapsed="false">
      <c r="B39" s="244"/>
      <c r="C39" s="252" t="s">
        <v>
187</v>
      </c>
      <c r="D39" s="242" t="s">
        <v>
155</v>
      </c>
      <c r="E39" s="246"/>
      <c r="F39" s="242" t="s">
        <v>
30</v>
      </c>
      <c r="G39" s="246"/>
      <c r="H39" s="247" t="s">
        <v>
156</v>
      </c>
      <c r="I39" s="246" t="n">
        <v>
0</v>
      </c>
      <c r="J39" s="248" t="s">
        <v>
4</v>
      </c>
      <c r="K39" s="251" t="str">
        <f aca="false">
IF(OR(E39="",G39=""),"",(G39+IF(E39&gt;G39,1,0)-E39-I39)*24)</f>
        <v>
</v>
      </c>
      <c r="M39" s="250" t="n">
        <f aca="false">
特定施設入居者生活介護!$Q$11</f>
        <v>
0.375</v>
      </c>
      <c r="N39" s="242" t="s">
        <v>
30</v>
      </c>
      <c r="O39" s="250" t="n">
        <f aca="false">
特定施設入居者生活介護!$U$11</f>
        <v>
0.708333333333333</v>
      </c>
      <c r="Q39" s="253" t="str">
        <f aca="false">
IF(E39="","",IF(E39&lt;M39,M39,IF(E39&gt;=O39,"",E39)))</f>
        <v>
</v>
      </c>
      <c r="R39" s="242" t="s">
        <v>
30</v>
      </c>
      <c r="S39" s="253" t="str">
        <f aca="false">
IF(G39="","",IF(G39&gt;E39,IF(G39&lt;O39,G39,O39),O39))</f>
        <v>
</v>
      </c>
      <c r="T39" s="247" t="s">
        <v>
156</v>
      </c>
      <c r="U39" s="246" t="n">
        <f aca="false">
I39</f>
        <v>
0</v>
      </c>
      <c r="V39" s="248" t="s">
        <v>
4</v>
      </c>
      <c r="W39" s="251" t="str">
        <f aca="false">
IF(Q39="","",IF((S39+IF(Q39&gt;S39,1,0)-Q39-U39)*24=0,"",(S39+IF(Q39&gt;S39,1,0)-Q39-U39)*24))</f>
        <v>
</v>
      </c>
      <c r="Y39" s="251" t="str">
        <f aca="false">
IF(W39="",K39,IF(OR(K39-W39=0,K39-W39&lt;0),"",K39-W39))</f>
        <v>
</v>
      </c>
      <c r="AA39" s="0"/>
    </row>
    <row r="40" customFormat="false" ht="18.75" hidden="false" customHeight="false" outlineLevel="0" collapsed="false">
      <c r="B40" s="244"/>
      <c r="C40" s="252" t="s">
        <v>
188</v>
      </c>
      <c r="D40" s="242" t="s">
        <v>
155</v>
      </c>
      <c r="E40" s="246"/>
      <c r="F40" s="242" t="s">
        <v>
30</v>
      </c>
      <c r="G40" s="246"/>
      <c r="H40" s="247" t="s">
        <v>
156</v>
      </c>
      <c r="I40" s="246" t="n">
        <v>
0</v>
      </c>
      <c r="J40" s="248" t="s">
        <v>
4</v>
      </c>
      <c r="K40" s="251" t="str">
        <f aca="false">
IF(OR(E40="",G40=""),"",(G40+IF(E40&gt;G40,1,0)-E40-I40)*24)</f>
        <v>
</v>
      </c>
      <c r="M40" s="250" t="n">
        <f aca="false">
特定施設入居者生活介護!$Q$11</f>
        <v>
0.375</v>
      </c>
      <c r="N40" s="242" t="s">
        <v>
30</v>
      </c>
      <c r="O40" s="250" t="n">
        <f aca="false">
特定施設入居者生活介護!$U$11</f>
        <v>
0.708333333333333</v>
      </c>
      <c r="Q40" s="253" t="str">
        <f aca="false">
IF(E40="","",IF(E40&lt;M40,M40,IF(E40&gt;=O40,"",E40)))</f>
        <v>
</v>
      </c>
      <c r="R40" s="242" t="s">
        <v>
30</v>
      </c>
      <c r="S40" s="253" t="str">
        <f aca="false">
IF(G40="","",IF(G40&gt;E40,IF(G40&lt;O40,G40,O40),O40))</f>
        <v>
</v>
      </c>
      <c r="T40" s="247" t="s">
        <v>
156</v>
      </c>
      <c r="U40" s="246" t="n">
        <f aca="false">
I40</f>
        <v>
0</v>
      </c>
      <c r="V40" s="248" t="s">
        <v>
4</v>
      </c>
      <c r="W40" s="251" t="str">
        <f aca="false">
IF(Q40="","",IF((S40+IF(Q40&gt;S40,1,0)-Q40-U40)*24=0,"",(S40+IF(Q40&gt;S40,1,0)-Q40-U40)*24))</f>
        <v>
</v>
      </c>
      <c r="Y40" s="251" t="str">
        <f aca="false">
IF(W40="",K40,IF(OR(K40-W40=0,K40-W40&lt;0),"",K40-W40))</f>
        <v>
</v>
      </c>
      <c r="AA40" s="0"/>
    </row>
    <row r="41" customFormat="false" ht="18.75" hidden="false" customHeight="false" outlineLevel="0" collapsed="false">
      <c r="B41" s="244"/>
      <c r="C41" s="257" t="s">
        <v>
189</v>
      </c>
      <c r="D41" s="242" t="s">
        <v>
155</v>
      </c>
      <c r="E41" s="246"/>
      <c r="F41" s="242" t="s">
        <v>
30</v>
      </c>
      <c r="G41" s="246"/>
      <c r="H41" s="247" t="s">
        <v>
156</v>
      </c>
      <c r="I41" s="246" t="n">
        <v>
0</v>
      </c>
      <c r="J41" s="248" t="s">
        <v>
4</v>
      </c>
      <c r="K41" s="251" t="str">
        <f aca="false">
IF(OR(E41="",G41=""),"",(G41+IF(E41&gt;G41,1,0)-E41-I41)*24)</f>
        <v>
</v>
      </c>
      <c r="M41" s="250" t="n">
        <f aca="false">
特定施設入居者生活介護!$Q$11</f>
        <v>
0.375</v>
      </c>
      <c r="N41" s="242" t="s">
        <v>
30</v>
      </c>
      <c r="O41" s="250" t="n">
        <f aca="false">
特定施設入居者生活介護!$U$11</f>
        <v>
0.708333333333333</v>
      </c>
      <c r="Q41" s="253" t="str">
        <f aca="false">
IF(E41="","",IF(E41&lt;M41,M41,IF(E41&gt;=O41,"",E41)))</f>
        <v>
</v>
      </c>
      <c r="R41" s="242" t="s">
        <v>
30</v>
      </c>
      <c r="S41" s="253" t="str">
        <f aca="false">
IF(G41="","",IF(G41&gt;E41,IF(G41&lt;O41,G41,O41),O41))</f>
        <v>
</v>
      </c>
      <c r="T41" s="247" t="s">
        <v>
156</v>
      </c>
      <c r="U41" s="246" t="n">
        <f aca="false">
I41</f>
        <v>
0</v>
      </c>
      <c r="V41" s="248" t="s">
        <v>
4</v>
      </c>
      <c r="W41" s="251" t="str">
        <f aca="false">
IF(Q41="","",IF((S41+IF(Q41&gt;S41,1,0)-Q41-U41)*24=0,"",(S41+IF(Q41&gt;S41,1,0)-Q41-U41)*24))</f>
        <v>
</v>
      </c>
      <c r="Y41" s="251" t="str">
        <f aca="false">
IF(W41="",K41,IF(OR(K41-W41=0,K41-W41&lt;0),"",K41-W41))</f>
        <v>
</v>
      </c>
      <c r="AA41" s="258" t="s">
        <v>
190</v>
      </c>
    </row>
    <row r="42" customFormat="false" ht="18.75" hidden="false" customHeight="false" outlineLevel="0" collapsed="false">
      <c r="B42" s="244"/>
      <c r="C42" s="257" t="s">
        <v>
191</v>
      </c>
      <c r="D42" s="242" t="s">
        <v>
155</v>
      </c>
      <c r="E42" s="246"/>
      <c r="F42" s="242" t="s">
        <v>
30</v>
      </c>
      <c r="G42" s="246"/>
      <c r="H42" s="247" t="s">
        <v>
156</v>
      </c>
      <c r="I42" s="246" t="n">
        <v>
0</v>
      </c>
      <c r="J42" s="248" t="s">
        <v>
4</v>
      </c>
      <c r="K42" s="251" t="str">
        <f aca="false">
IF(OR(E42="",G42=""),"",(G42+IF(E42&gt;G42,1,0)-E42-I42)*24)</f>
        <v>
</v>
      </c>
      <c r="M42" s="250" t="n">
        <f aca="false">
特定施設入居者生活介護!$Q$11</f>
        <v>
0.375</v>
      </c>
      <c r="N42" s="242" t="s">
        <v>
30</v>
      </c>
      <c r="O42" s="250" t="n">
        <f aca="false">
特定施設入居者生活介護!$U$11</f>
        <v>
0.708333333333333</v>
      </c>
      <c r="Q42" s="253" t="str">
        <f aca="false">
IF(E42="","",IF(E42&lt;M42,M42,IF(E42&gt;=O42,"",E42)))</f>
        <v>
</v>
      </c>
      <c r="R42" s="242" t="s">
        <v>
30</v>
      </c>
      <c r="S42" s="253" t="str">
        <f aca="false">
IF(G42="","",IF(G42&gt;E42,IF(G42&lt;O42,G42,O42),O42))</f>
        <v>
</v>
      </c>
      <c r="T42" s="247" t="s">
        <v>
156</v>
      </c>
      <c r="U42" s="246" t="n">
        <f aca="false">
I42</f>
        <v>
0</v>
      </c>
      <c r="V42" s="248" t="s">
        <v>
4</v>
      </c>
      <c r="W42" s="251" t="str">
        <f aca="false">
IF(Q42="","",IF((S42+IF(Q42&gt;S42,1,0)-Q42-U42)*24=0,"",(S42+IF(Q42&gt;S42,1,0)-Q42-U42)*24))</f>
        <v>
</v>
      </c>
      <c r="Y42" s="251" t="str">
        <f aca="false">
IF(W42="",K42,IF(OR(K42-W42=0,K42-W42&lt;0),"",K42-W42))</f>
        <v>
</v>
      </c>
      <c r="AA42" s="258" t="s">
        <v>
190</v>
      </c>
    </row>
    <row r="43" customFormat="false" ht="18.75" hidden="false" customHeight="false" outlineLevel="0" collapsed="false">
      <c r="B43" s="244"/>
      <c r="C43" s="252" t="s">
        <v>
192</v>
      </c>
      <c r="D43" s="242" t="s">
        <v>
155</v>
      </c>
      <c r="E43" s="246"/>
      <c r="F43" s="242" t="s">
        <v>
30</v>
      </c>
      <c r="G43" s="246"/>
      <c r="H43" s="247" t="s">
        <v>
156</v>
      </c>
      <c r="I43" s="246" t="n">
        <v>
0</v>
      </c>
      <c r="J43" s="248" t="s">
        <v>
4</v>
      </c>
      <c r="K43" s="251" t="str">
        <f aca="false">
IF(OR(E43="",G43=""),"",(G43+IF(E43&gt;G43,1,0)-E43-I43)*24)</f>
        <v>
</v>
      </c>
      <c r="M43" s="250" t="n">
        <f aca="false">
特定施設入居者生活介護!$Q$11</f>
        <v>
0.375</v>
      </c>
      <c r="N43" s="242" t="s">
        <v>
30</v>
      </c>
      <c r="O43" s="250" t="n">
        <f aca="false">
特定施設入居者生活介護!$U$11</f>
        <v>
0.708333333333333</v>
      </c>
      <c r="Q43" s="253" t="str">
        <f aca="false">
IF(E43="","",IF(E43&lt;M43,M43,IF(E43&gt;=O43,"",E43)))</f>
        <v>
</v>
      </c>
      <c r="R43" s="242" t="s">
        <v>
30</v>
      </c>
      <c r="S43" s="253" t="str">
        <f aca="false">
IF(G43="","",IF(G43&gt;E43,IF(G43&lt;O43,G43,O43),O43))</f>
        <v>
</v>
      </c>
      <c r="T43" s="247" t="s">
        <v>
156</v>
      </c>
      <c r="U43" s="246" t="n">
        <f aca="false">
I43</f>
        <v>
0</v>
      </c>
      <c r="V43" s="248" t="s">
        <v>
4</v>
      </c>
      <c r="W43" s="251" t="str">
        <f aca="false">
IF(Q43="","",IF((S43+IF(Q43&gt;S43,1,0)-Q43-U43)*24=0,"",(S43+IF(Q43&gt;S43,1,0)-Q43-U43)*24))</f>
        <v>
</v>
      </c>
      <c r="Y43" s="251" t="str">
        <f aca="false">
IF(W43="",K43,IF(OR(K43-W43=0,K43-W43&lt;0),"",K43-W43))</f>
        <v>
</v>
      </c>
    </row>
    <row r="44" customFormat="false" ht="18.75" hidden="false" customHeight="false" outlineLevel="0" collapsed="false">
      <c r="B44" s="259" t="s">
        <v>
193</v>
      </c>
      <c r="C44" s="260"/>
      <c r="D44" s="242" t="s">
        <v>
155</v>
      </c>
      <c r="E44" s="246" t="n">
        <v>
0.291666666666667</v>
      </c>
      <c r="F44" s="242" t="s">
        <v>
30</v>
      </c>
      <c r="G44" s="246" t="n">
        <v>
0.395833333333333</v>
      </c>
      <c r="H44" s="247" t="s">
        <v>
156</v>
      </c>
      <c r="I44" s="246" t="n">
        <v>
0</v>
      </c>
      <c r="J44" s="248" t="s">
        <v>
4</v>
      </c>
      <c r="K44" s="251" t="n">
        <f aca="false">
IF(OR(E44="",G44=""),"",(G44+IF(E44&gt;G44,1,0)-E44-I44)*24)</f>
        <v>
2.5</v>
      </c>
      <c r="M44" s="250" t="n">
        <f aca="false">
特定施設入居者生活介護!$Q$11</f>
        <v>
0.375</v>
      </c>
      <c r="N44" s="242" t="s">
        <v>
30</v>
      </c>
      <c r="O44" s="250" t="n">
        <f aca="false">
特定施設入居者生活介護!$U$11</f>
        <v>
0.708333333333333</v>
      </c>
      <c r="Q44" s="253" t="n">
        <f aca="false">
IF(E44="","",IF(E44&lt;M44,M44,IF(E44&gt;=O44,"",E44)))</f>
        <v>
0.375</v>
      </c>
      <c r="R44" s="242" t="s">
        <v>
30</v>
      </c>
      <c r="S44" s="253" t="n">
        <f aca="false">
IF(G44="","",IF(G44&gt;E44,IF(G44&lt;O44,G44,O44),O44))</f>
        <v>
0.395833333333333</v>
      </c>
      <c r="T44" s="247" t="s">
        <v>
156</v>
      </c>
      <c r="U44" s="246" t="n">
        <f aca="false">
I44</f>
        <v>
0</v>
      </c>
      <c r="V44" s="248" t="s">
        <v>
4</v>
      </c>
      <c r="W44" s="251" t="n">
        <f aca="false">
IF(Q44="","",IF((S44+IF(Q44&gt;S44,1,0)-Q44-U44)*24=0,"",(S44+IF(Q44&gt;S44,1,0)-Q44-U44)*24))</f>
        <v>
0.5</v>
      </c>
      <c r="Y44" s="251" t="n">
        <f aca="false">
IF(W44="",K44,IF(OR(K44-W44=0,K44-W44&lt;0),"",K44-W44))</f>
        <v>
2</v>
      </c>
    </row>
    <row r="45" customFormat="false" ht="18.75" hidden="false" customHeight="false" outlineLevel="0" collapsed="false">
      <c r="B45" s="244" t="s">
        <v>
194</v>
      </c>
      <c r="C45" s="261"/>
      <c r="D45" s="242" t="s">
        <v>
155</v>
      </c>
      <c r="E45" s="246" t="n">
        <v>
0.6875</v>
      </c>
      <c r="F45" s="242" t="s">
        <v>
30</v>
      </c>
      <c r="G45" s="246" t="n">
        <v>
0.833333333333333</v>
      </c>
      <c r="H45" s="247" t="s">
        <v>
156</v>
      </c>
      <c r="I45" s="246" t="n">
        <v>
0</v>
      </c>
      <c r="J45" s="248" t="s">
        <v>
4</v>
      </c>
      <c r="K45" s="251" t="n">
        <f aca="false">
IF(OR(E45="",G45=""),"",(G45+IF(E45&gt;G45,1,0)-E45-I45)*24)</f>
        <v>
3.5</v>
      </c>
      <c r="M45" s="250" t="n">
        <f aca="false">
特定施設入居者生活介護!$Q$11</f>
        <v>
0.375</v>
      </c>
      <c r="N45" s="242" t="s">
        <v>
30</v>
      </c>
      <c r="O45" s="250" t="n">
        <f aca="false">
特定施設入居者生活介護!$U$11</f>
        <v>
0.708333333333333</v>
      </c>
      <c r="Q45" s="253" t="n">
        <f aca="false">
IF(E45="","",IF(E45&lt;M45,M45,IF(E45&gt;=O45,"",E45)))</f>
        <v>
0.6875</v>
      </c>
      <c r="R45" s="242" t="s">
        <v>
30</v>
      </c>
      <c r="S45" s="253" t="n">
        <f aca="false">
IF(G45="","",IF(G45&gt;E45,IF(G45&lt;O45,G45,O45),O45))</f>
        <v>
0.708333333333333</v>
      </c>
      <c r="T45" s="247" t="s">
        <v>
156</v>
      </c>
      <c r="U45" s="246" t="n">
        <f aca="false">
I45</f>
        <v>
0</v>
      </c>
      <c r="V45" s="248" t="s">
        <v>
4</v>
      </c>
      <c r="W45" s="251" t="n">
        <f aca="false">
IF(Q45="","",IF((S45+IF(Q45&gt;S45,1,0)-Q45-U45)*24=0,"",(S45+IF(Q45&gt;S45,1,0)-Q45-U45)*24))</f>
        <v>
0.500000000000001</v>
      </c>
      <c r="Y45" s="251" t="n">
        <f aca="false">
IF(W45="",K45,IF(OR(K45-W45=0,K45-W45&lt;0),"",K45-W45))</f>
        <v>
3</v>
      </c>
    </row>
    <row r="46" customFormat="false" ht="18.75" hidden="false" customHeight="false" outlineLevel="0" collapsed="false">
      <c r="B46" s="244" t="s">
        <v>
195</v>
      </c>
      <c r="C46" s="262" t="s">
        <v>
196</v>
      </c>
      <c r="D46" s="242" t="s">
        <v>
155</v>
      </c>
      <c r="E46" s="246" t="s">
        <v>
123</v>
      </c>
      <c r="F46" s="242" t="s">
        <v>
30</v>
      </c>
      <c r="G46" s="246" t="s">
        <v>
123</v>
      </c>
      <c r="H46" s="247" t="s">
        <v>
156</v>
      </c>
      <c r="I46" s="246" t="s">
        <v>
123</v>
      </c>
      <c r="J46" s="248" t="s">
        <v>
4</v>
      </c>
      <c r="K46" s="251" t="n">
        <f aca="false">
K44+K45</f>
        <v>
6</v>
      </c>
      <c r="M46" s="250" t="n">
        <f aca="false">
特定施設入居者生活介護!$Q$11</f>
        <v>
0.375</v>
      </c>
      <c r="N46" s="242" t="s">
        <v>
30</v>
      </c>
      <c r="O46" s="250" t="n">
        <f aca="false">
特定施設入居者生活介護!$U$11</f>
        <v>
0.708333333333333</v>
      </c>
      <c r="Q46" s="253" t="str">
        <f aca="false">
IF(E46="","",IF(E46&lt;M46,M46,IF(E46&gt;=O46,"",E46)))</f>
        <v>
</v>
      </c>
      <c r="R46" s="242" t="s">
        <v>
30</v>
      </c>
      <c r="S46" s="253" t="n">
        <f aca="false">
IF(G46="","",IF(G46&gt;E46,IF(G46&lt;O46,G46,O46),O46))</f>
        <v>
0.708333333333333</v>
      </c>
      <c r="T46" s="247" t="s">
        <v>
156</v>
      </c>
      <c r="U46" s="246" t="str">
        <f aca="false">
I46</f>
        <v>
-</v>
      </c>
      <c r="V46" s="248" t="s">
        <v>
4</v>
      </c>
      <c r="W46" s="251" t="n">
        <f aca="false">
W44+W45</f>
        <v>
1</v>
      </c>
      <c r="Y46" s="251" t="n">
        <f aca="false">
IF(W46="",K46,IF(K46-W46=0,"",K46-W46))</f>
        <v>
5</v>
      </c>
    </row>
    <row r="47" customFormat="false" ht="18.75" hidden="false" customHeight="false" outlineLevel="0" collapsed="false">
      <c r="B47" s="263" t="s">
        <v>
197</v>
      </c>
      <c r="C47" s="245" t="s">
        <v>
198</v>
      </c>
      <c r="D47" s="242" t="s">
        <v>
155</v>
      </c>
      <c r="E47" s="246" t="n">
        <v>
0.833333333333333</v>
      </c>
      <c r="F47" s="242" t="s">
        <v>
30</v>
      </c>
      <c r="G47" s="246" t="n">
        <v>
0.291666666666667</v>
      </c>
      <c r="H47" s="247" t="s">
        <v>
156</v>
      </c>
      <c r="I47" s="246"/>
      <c r="J47" s="248" t="s">
        <v>
4</v>
      </c>
      <c r="K47" s="251" t="n">
        <f aca="false">
IF(OR(E47="",G47=""),"",(G47+IF(E47&gt;G47,1,0)-E47-I47)*24)</f>
        <v>
11</v>
      </c>
      <c r="M47" s="250" t="n">
        <f aca="false">
特定施設入居者生活介護!$Q$11</f>
        <v>
0.375</v>
      </c>
      <c r="N47" s="242" t="s">
        <v>
30</v>
      </c>
      <c r="O47" s="250" t="n">
        <f aca="false">
特定施設入居者生活介護!$U$11</f>
        <v>
0.708333333333333</v>
      </c>
      <c r="Q47" s="253" t="str">
        <f aca="false">
IF(E47="","",IF(E47&lt;M47,M47,IF(E47&gt;=O47,"",E47)))</f>
        <v>
</v>
      </c>
      <c r="R47" s="242" t="s">
        <v>
30</v>
      </c>
      <c r="S47" s="253" t="n">
        <f aca="false">
IF(G47="","",IF(G47&gt;E47,IF(G47&lt;O47,G47,O47),O47))</f>
        <v>
0.708333333333333</v>
      </c>
      <c r="T47" s="247" t="s">
        <v>
156</v>
      </c>
      <c r="U47" s="246" t="n">
        <f aca="false">
I47</f>
        <v>
0</v>
      </c>
      <c r="V47" s="248" t="s">
        <v>
4</v>
      </c>
      <c r="W47" s="251" t="str">
        <f aca="false">
IF(Q47="","",IF((S47+IF(Q47&gt;S47,1,0)-Q47-U47)*24=0,"",(S47+IF(Q47&gt;S47,1,0)-Q47-U47)*24))</f>
        <v>
</v>
      </c>
      <c r="Y47" s="251" t="n">
        <f aca="false">
IF(W47="",K47,IF(OR(K47-W47=0,K47-W47&lt;0),"",K47-W47))</f>
        <v>
11</v>
      </c>
    </row>
  </sheetData>
  <sheetProtection sheet="true" objects="true" scenarios="true"/>
  <mergeCells count="3">
    <mergeCell ref="E3:K3"/>
    <mergeCell ref="M3:O3"/>
    <mergeCell ref="Q3:W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5.xml><?xml version="1.0" encoding="utf-8"?>
<worksheet xmlns="http://schemas.openxmlformats.org/spreadsheetml/2006/main" xmlns:r="http://schemas.openxmlformats.org/officeDocument/2006/relationships">
  <sheetPr filterMode="false">
    <tabColor rgb="FFE2F0D9"/>
    <pageSetUpPr fitToPage="true"/>
  </sheetPr>
  <dimension ref="1:655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 min="1" style="238" width="1.28744939271255"/>
    <col collapsed="false" hidden="false" max="3" min="2" style="238" width="9"/>
    <col collapsed="false" hidden="false" max="4" min="4" style="238" width="41.0283400809717"/>
    <col collapsed="false" hidden="false" max="1025" min="5" style="238" width="9"/>
  </cols>
  <sheetData>
    <row r="1" customFormat="false" ht="18.75" hidden="false" customHeight="false" outlineLevel="0" collapsed="false">
      <c r="A1" s="0"/>
      <c r="B1" s="258" t="s">
        <v>
201</v>
      </c>
      <c r="C1" s="0"/>
      <c r="D1" s="273"/>
      <c r="E1" s="273"/>
      <c r="F1" s="273"/>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229" customFormat="true" ht="20.25" hidden="false" customHeight="true" outlineLevel="0" collapsed="false">
      <c r="B2" s="274" t="s">
        <v>
202</v>
      </c>
      <c r="C2" s="274"/>
      <c r="D2" s="273"/>
      <c r="E2" s="273"/>
      <c r="F2" s="273"/>
    </row>
    <row r="3" s="229" customFormat="true" ht="20.25" hidden="false" customHeight="true" outlineLevel="0" collapsed="false">
      <c r="B3" s="274"/>
      <c r="C3" s="274"/>
      <c r="D3" s="273"/>
      <c r="E3" s="273"/>
      <c r="F3" s="273"/>
    </row>
    <row r="4" s="275" customFormat="true" ht="20.25" hidden="false" customHeight="true" outlineLevel="0" collapsed="false">
      <c r="B4" s="276"/>
      <c r="C4" s="277" t="s">
        <v>
203</v>
      </c>
      <c r="D4" s="273"/>
      <c r="F4" s="278" t="s">
        <v>
204</v>
      </c>
      <c r="G4" s="278"/>
      <c r="H4" s="278"/>
      <c r="I4" s="278"/>
      <c r="J4" s="278"/>
      <c r="K4" s="278"/>
    </row>
    <row r="5" customFormat="false" ht="20.25" hidden="false" customHeight="true" outlineLevel="0" collapsed="false">
      <c r="A5" s="275"/>
      <c r="B5" s="279"/>
      <c r="C5" s="277" t="s">
        <v>
205</v>
      </c>
      <c r="D5" s="273"/>
      <c r="E5" s="0"/>
      <c r="F5" s="278"/>
      <c r="G5" s="278"/>
      <c r="H5" s="278"/>
      <c r="I5" s="278"/>
      <c r="J5" s="278"/>
      <c r="K5" s="278"/>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29" customFormat="true" ht="20.25" hidden="false" customHeight="true" outlineLevel="0" collapsed="false">
      <c r="B6" s="280" t="s">
        <v>
206</v>
      </c>
      <c r="C6" s="273"/>
      <c r="D6" s="273"/>
      <c r="E6" s="198"/>
      <c r="F6" s="281"/>
    </row>
    <row r="7" s="229" customFormat="true" ht="20.25" hidden="false" customHeight="true" outlineLevel="0" collapsed="false">
      <c r="B7" s="274"/>
      <c r="C7" s="274"/>
      <c r="D7" s="273"/>
      <c r="E7" s="198"/>
      <c r="F7" s="281"/>
    </row>
    <row r="8" s="229" customFormat="true" ht="20.25" hidden="false" customHeight="true" outlineLevel="0" collapsed="false">
      <c r="B8" s="277" t="s">
        <v>
207</v>
      </c>
      <c r="C8" s="274"/>
      <c r="D8" s="273"/>
      <c r="E8" s="198"/>
      <c r="F8" s="281"/>
    </row>
    <row r="9" s="229" customFormat="true" ht="20.25" hidden="false" customHeight="true" outlineLevel="0" collapsed="false">
      <c r="B9" s="274"/>
      <c r="C9" s="274"/>
      <c r="D9" s="273"/>
      <c r="E9" s="273"/>
      <c r="F9" s="273"/>
    </row>
    <row r="10" s="229" customFormat="true" ht="20.25" hidden="false" customHeight="true" outlineLevel="0" collapsed="false">
      <c r="B10" s="277" t="s">
        <v>
208</v>
      </c>
      <c r="C10" s="274"/>
      <c r="D10" s="273"/>
      <c r="E10" s="273"/>
      <c r="F10" s="273"/>
    </row>
    <row r="11" s="229" customFormat="true" ht="20.25" hidden="false" customHeight="true" outlineLevel="0" collapsed="false">
      <c r="B11" s="277" t="s">
        <v>
209</v>
      </c>
      <c r="C11" s="274"/>
      <c r="D11" s="273"/>
      <c r="E11" s="273"/>
      <c r="F11" s="273"/>
    </row>
    <row r="12" s="229" customFormat="true" ht="20.25" hidden="false" customHeight="true" outlineLevel="0" collapsed="false">
      <c r="B12" s="277" t="s">
        <v>
210</v>
      </c>
      <c r="C12" s="274"/>
      <c r="D12" s="273"/>
      <c r="E12" s="0"/>
      <c r="F12" s="0"/>
    </row>
    <row r="13" s="229" customFormat="true" ht="20.25" hidden="false" customHeight="true" outlineLevel="0" collapsed="false">
      <c r="B13" s="273"/>
      <c r="C13" s="274"/>
      <c r="D13" s="273"/>
      <c r="E13" s="0"/>
      <c r="F13" s="0"/>
    </row>
    <row r="14" s="229" customFormat="true" ht="20.25" hidden="false" customHeight="true" outlineLevel="0" collapsed="false">
      <c r="B14" s="277" t="s">
        <v>
211</v>
      </c>
      <c r="C14" s="274"/>
      <c r="D14" s="273"/>
      <c r="E14" s="0"/>
      <c r="F14" s="0"/>
    </row>
    <row r="15" s="229" customFormat="true" ht="20.25" hidden="false" customHeight="true" outlineLevel="0" collapsed="false">
      <c r="B15" s="273"/>
      <c r="C15" s="274"/>
      <c r="D15" s="273"/>
      <c r="E15" s="0"/>
      <c r="F15" s="0"/>
    </row>
    <row r="16" s="229" customFormat="true" ht="20.25" hidden="false" customHeight="true" outlineLevel="0" collapsed="false">
      <c r="B16" s="277" t="s">
        <v>
212</v>
      </c>
      <c r="C16" s="274"/>
      <c r="D16" s="273"/>
      <c r="E16" s="0"/>
      <c r="F16" s="0"/>
    </row>
    <row r="17" s="229" customFormat="true" ht="20.25" hidden="false" customHeight="true" outlineLevel="0" collapsed="false">
      <c r="B17" s="277" t="s">
        <v>
213</v>
      </c>
      <c r="C17" s="274"/>
      <c r="D17" s="273"/>
      <c r="E17" s="0"/>
      <c r="F17" s="0"/>
    </row>
    <row r="18" s="229" customFormat="true" ht="20.25" hidden="false" customHeight="true" outlineLevel="0" collapsed="false">
      <c r="B18" s="274"/>
      <c r="C18" s="274"/>
      <c r="D18" s="273"/>
      <c r="E18" s="0"/>
      <c r="F18" s="0"/>
    </row>
    <row r="19" s="229" customFormat="true" ht="20.25" hidden="false" customHeight="true" outlineLevel="0" collapsed="false">
      <c r="B19" s="277" t="s">
        <v>
214</v>
      </c>
      <c r="C19" s="274"/>
      <c r="D19" s="273"/>
      <c r="E19" s="0"/>
      <c r="F19" s="0"/>
    </row>
    <row r="20" s="229" customFormat="true" ht="20.25" hidden="false" customHeight="true" outlineLevel="0" collapsed="false">
      <c r="B20" s="274"/>
      <c r="C20" s="274"/>
      <c r="D20" s="273"/>
      <c r="E20" s="0"/>
      <c r="F20" s="0"/>
    </row>
    <row r="21" s="229" customFormat="true" ht="20.25" hidden="false" customHeight="true" outlineLevel="0" collapsed="false">
      <c r="B21" s="277" t="s">
        <v>
215</v>
      </c>
      <c r="C21" s="274"/>
      <c r="D21" s="273"/>
      <c r="E21" s="0"/>
      <c r="F21" s="0"/>
    </row>
    <row r="22" s="229" customFormat="true" ht="20.25" hidden="false" customHeight="true" outlineLevel="0" collapsed="false">
      <c r="B22" s="277" t="s">
        <v>
216</v>
      </c>
      <c r="C22" s="274"/>
      <c r="D22" s="273"/>
      <c r="E22" s="0"/>
      <c r="F22" s="0"/>
    </row>
    <row r="23" s="229" customFormat="true" ht="20.25" hidden="false" customHeight="true" outlineLevel="0" collapsed="false">
      <c r="B23" s="274"/>
      <c r="C23" s="274"/>
      <c r="D23" s="273"/>
      <c r="E23" s="0"/>
      <c r="F23" s="0"/>
    </row>
    <row r="24" s="229" customFormat="true" ht="20.25" hidden="false" customHeight="true" outlineLevel="0" collapsed="false">
      <c r="B24" s="277" t="s">
        <v>
217</v>
      </c>
      <c r="C24" s="274"/>
      <c r="D24" s="273"/>
      <c r="E24" s="0"/>
      <c r="F24" s="0"/>
    </row>
    <row r="25" s="229" customFormat="true" ht="20.25" hidden="false" customHeight="true" outlineLevel="0" collapsed="false">
      <c r="B25" s="274"/>
      <c r="C25" s="274"/>
      <c r="D25" s="273"/>
      <c r="E25" s="0"/>
      <c r="F25" s="0"/>
    </row>
    <row r="26" s="229" customFormat="true" ht="20.25" hidden="false" customHeight="true" outlineLevel="0" collapsed="false">
      <c r="B26" s="277" t="s">
        <v>
218</v>
      </c>
      <c r="C26" s="274"/>
      <c r="D26" s="273"/>
      <c r="E26" s="0"/>
      <c r="F26" s="0"/>
    </row>
    <row r="27" s="229" customFormat="true" ht="20.25" hidden="false" customHeight="true" outlineLevel="0" collapsed="false">
      <c r="B27" s="277" t="s">
        <v>
219</v>
      </c>
      <c r="C27" s="274"/>
      <c r="D27" s="273"/>
      <c r="E27" s="0"/>
      <c r="F27" s="0"/>
    </row>
    <row r="28" s="229" customFormat="true" ht="20.25" hidden="false" customHeight="true" outlineLevel="0" collapsed="false">
      <c r="B28" s="273"/>
      <c r="C28" s="274"/>
      <c r="D28" s="273"/>
      <c r="E28" s="0"/>
      <c r="F28" s="0"/>
    </row>
    <row r="29" s="229" customFormat="true" ht="17.25" hidden="false" customHeight="true" outlineLevel="0" collapsed="false">
      <c r="B29" s="277" t="s">
        <v>
220</v>
      </c>
      <c r="C29" s="273"/>
      <c r="D29" s="273"/>
      <c r="E29" s="0"/>
      <c r="F29" s="0"/>
    </row>
    <row r="30" s="229" customFormat="true" ht="17.25" hidden="false" customHeight="true" outlineLevel="0" collapsed="false">
      <c r="B30" s="277" t="s">
        <v>
221</v>
      </c>
      <c r="C30" s="273"/>
      <c r="D30" s="273"/>
      <c r="E30" s="0"/>
      <c r="F30" s="0"/>
    </row>
    <row r="31" s="229" customFormat="true" ht="17.25" hidden="false" customHeight="true" outlineLevel="0" collapsed="false">
      <c r="B31" s="273"/>
      <c r="C31" s="273"/>
      <c r="D31" s="273"/>
      <c r="E31" s="0"/>
      <c r="F31" s="0"/>
    </row>
    <row r="32" s="229" customFormat="true" ht="17.25" hidden="false" customHeight="true" outlineLevel="0" collapsed="false">
      <c r="B32" s="273"/>
      <c r="C32" s="230" t="s">
        <v>
34</v>
      </c>
      <c r="D32" s="282" t="s">
        <v>
222</v>
      </c>
      <c r="E32" s="0"/>
      <c r="F32" s="0"/>
    </row>
    <row r="33" s="229" customFormat="true" ht="17.25" hidden="false" customHeight="true" outlineLevel="0" collapsed="false">
      <c r="B33" s="273"/>
      <c r="C33" s="230" t="n">
        <v>
1</v>
      </c>
      <c r="D33" s="283" t="s">
        <v>
54</v>
      </c>
      <c r="E33" s="0"/>
      <c r="F33" s="0"/>
    </row>
    <row r="34" s="229" customFormat="true" ht="17.25" hidden="false" customHeight="true" outlineLevel="0" collapsed="false">
      <c r="B34" s="273"/>
      <c r="C34" s="230" t="n">
        <v>
2</v>
      </c>
      <c r="D34" s="283" t="s">
        <v>
60</v>
      </c>
      <c r="E34" s="0"/>
      <c r="F34" s="0"/>
    </row>
    <row r="35" s="229" customFormat="true" ht="17.25" hidden="false" customHeight="true" outlineLevel="0" collapsed="false">
      <c r="B35" s="273"/>
      <c r="C35" s="230" t="n">
        <v>
3</v>
      </c>
      <c r="D35" s="283" t="s">
        <v>
72</v>
      </c>
      <c r="E35" s="0"/>
      <c r="F35" s="0"/>
    </row>
    <row r="36" s="229" customFormat="true" ht="17.25" hidden="false" customHeight="true" outlineLevel="0" collapsed="false">
      <c r="B36" s="273"/>
      <c r="C36" s="230" t="n">
        <v>
4</v>
      </c>
      <c r="D36" s="283" t="s">
        <v>
83</v>
      </c>
      <c r="E36" s="0"/>
      <c r="F36" s="0"/>
    </row>
    <row r="37" s="229" customFormat="true" ht="17.25" hidden="false" customHeight="true" outlineLevel="0" collapsed="false">
      <c r="B37" s="273"/>
      <c r="C37" s="230" t="n">
        <v>
5</v>
      </c>
      <c r="D37" s="283" t="s">
        <v>
68</v>
      </c>
      <c r="E37" s="0"/>
      <c r="F37" s="0"/>
    </row>
    <row r="38" s="229" customFormat="true" ht="17.25" hidden="false" customHeight="true" outlineLevel="0" collapsed="false">
      <c r="B38" s="273"/>
      <c r="C38" s="230" t="n">
        <v>
6</v>
      </c>
      <c r="D38" s="283" t="s">
        <v>
63</v>
      </c>
      <c r="E38" s="0"/>
      <c r="F38" s="0"/>
    </row>
    <row r="39" s="229" customFormat="true" ht="17.25" hidden="false" customHeight="true" outlineLevel="0" collapsed="false">
      <c r="B39" s="273"/>
      <c r="C39" s="198"/>
      <c r="D39" s="281"/>
      <c r="E39" s="0"/>
      <c r="F39" s="0"/>
    </row>
    <row r="40" s="229" customFormat="true" ht="17.25" hidden="false" customHeight="true" outlineLevel="0" collapsed="false">
      <c r="B40" s="277" t="s">
        <v>
223</v>
      </c>
      <c r="C40" s="273"/>
      <c r="D40" s="273"/>
      <c r="E40" s="275"/>
      <c r="F40" s="275"/>
    </row>
    <row r="41" s="229" customFormat="true" ht="17.25" hidden="false" customHeight="true" outlineLevel="0" collapsed="false">
      <c r="B41" s="277" t="s">
        <v>
224</v>
      </c>
      <c r="C41" s="273"/>
      <c r="D41" s="273"/>
      <c r="E41" s="275"/>
      <c r="F41" s="275"/>
    </row>
    <row r="42" s="229" customFormat="true" ht="17.25" hidden="false" customHeight="true" outlineLevel="0" collapsed="false">
      <c r="B42" s="273"/>
      <c r="C42" s="273"/>
      <c r="D42" s="273"/>
      <c r="E42" s="275"/>
      <c r="F42" s="275"/>
      <c r="G42" s="284"/>
      <c r="H42" s="284"/>
      <c r="J42" s="284"/>
      <c r="K42" s="284"/>
      <c r="L42" s="284"/>
      <c r="M42" s="284"/>
      <c r="N42" s="284"/>
      <c r="O42" s="284"/>
      <c r="R42" s="284"/>
      <c r="S42" s="284"/>
      <c r="T42" s="284"/>
      <c r="W42" s="284"/>
      <c r="X42" s="284"/>
      <c r="Y42" s="284"/>
    </row>
    <row r="43" s="229" customFormat="true" ht="17.25" hidden="false" customHeight="true" outlineLevel="0" collapsed="false">
      <c r="B43" s="273"/>
      <c r="C43" s="282" t="s">
        <v>
126</v>
      </c>
      <c r="D43" s="282" t="s">
        <v>
127</v>
      </c>
      <c r="E43" s="275"/>
      <c r="F43" s="275"/>
      <c r="G43" s="284"/>
      <c r="H43" s="284"/>
      <c r="J43" s="284"/>
      <c r="K43" s="284"/>
      <c r="L43" s="284"/>
      <c r="M43" s="284"/>
      <c r="N43" s="284"/>
      <c r="O43" s="284"/>
      <c r="R43" s="284"/>
      <c r="S43" s="284"/>
      <c r="T43" s="284"/>
      <c r="W43" s="284"/>
      <c r="X43" s="284"/>
      <c r="Y43" s="284"/>
    </row>
    <row r="44" s="229" customFormat="true" ht="17.25" hidden="false" customHeight="true" outlineLevel="0" collapsed="false">
      <c r="B44" s="273"/>
      <c r="C44" s="230" t="s">
        <v>
55</v>
      </c>
      <c r="D44" s="283" t="s">
        <v>
128</v>
      </c>
      <c r="E44" s="275"/>
      <c r="F44" s="275"/>
      <c r="G44" s="284"/>
      <c r="H44" s="284"/>
      <c r="J44" s="284"/>
      <c r="K44" s="284"/>
      <c r="L44" s="284"/>
      <c r="M44" s="284"/>
      <c r="N44" s="284"/>
      <c r="O44" s="284"/>
      <c r="R44" s="284"/>
      <c r="S44" s="284"/>
      <c r="T44" s="284"/>
      <c r="W44" s="284"/>
      <c r="X44" s="284"/>
      <c r="Y44" s="284"/>
    </row>
    <row r="45" s="229" customFormat="true" ht="17.25" hidden="false" customHeight="true" outlineLevel="0" collapsed="false">
      <c r="B45" s="273"/>
      <c r="C45" s="230" t="s">
        <v>
69</v>
      </c>
      <c r="D45" s="283" t="s">
        <v>
130</v>
      </c>
      <c r="E45" s="275"/>
      <c r="F45" s="275"/>
      <c r="G45" s="284"/>
      <c r="H45" s="284"/>
      <c r="J45" s="284"/>
      <c r="K45" s="284"/>
      <c r="L45" s="284"/>
      <c r="M45" s="284"/>
      <c r="N45" s="284"/>
      <c r="O45" s="284"/>
      <c r="R45" s="284"/>
      <c r="S45" s="284"/>
      <c r="T45" s="284"/>
      <c r="W45" s="284"/>
      <c r="X45" s="284"/>
      <c r="Y45" s="284"/>
    </row>
    <row r="46" s="229" customFormat="true" ht="17.25" hidden="false" customHeight="true" outlineLevel="0" collapsed="false">
      <c r="B46" s="273"/>
      <c r="C46" s="230" t="s">
        <v>
89</v>
      </c>
      <c r="D46" s="283" t="s">
        <v>
133</v>
      </c>
      <c r="E46" s="275"/>
      <c r="F46" s="275"/>
      <c r="G46" s="284"/>
      <c r="H46" s="284"/>
      <c r="J46" s="284"/>
      <c r="K46" s="284"/>
      <c r="L46" s="284"/>
      <c r="M46" s="284"/>
      <c r="N46" s="284"/>
      <c r="O46" s="284"/>
      <c r="R46" s="284"/>
      <c r="S46" s="284"/>
      <c r="T46" s="284"/>
      <c r="W46" s="284"/>
      <c r="X46" s="284"/>
      <c r="Y46" s="284"/>
    </row>
    <row r="47" s="229" customFormat="true" ht="17.25" hidden="false" customHeight="true" outlineLevel="0" collapsed="false">
      <c r="B47" s="273"/>
      <c r="C47" s="230" t="s">
        <v>
124</v>
      </c>
      <c r="D47" s="283" t="s">
        <v>
135</v>
      </c>
      <c r="E47" s="275"/>
      <c r="F47" s="275"/>
      <c r="G47" s="284"/>
      <c r="H47" s="284"/>
      <c r="J47" s="284"/>
      <c r="K47" s="284"/>
      <c r="L47" s="284"/>
      <c r="M47" s="284"/>
      <c r="N47" s="284"/>
      <c r="O47" s="284"/>
      <c r="R47" s="284"/>
      <c r="S47" s="284"/>
      <c r="T47" s="284"/>
      <c r="W47" s="284"/>
      <c r="X47" s="284"/>
      <c r="Y47" s="284"/>
    </row>
    <row r="48" s="229" customFormat="true" ht="17.25" hidden="false" customHeight="true" outlineLevel="0" collapsed="false">
      <c r="B48" s="273"/>
      <c r="C48" s="273"/>
      <c r="D48" s="273"/>
      <c r="E48" s="275"/>
      <c r="F48" s="275"/>
      <c r="G48" s="284"/>
      <c r="H48" s="284"/>
      <c r="J48" s="284"/>
      <c r="K48" s="284"/>
      <c r="L48" s="284"/>
      <c r="M48" s="284"/>
      <c r="N48" s="284"/>
      <c r="O48" s="284"/>
      <c r="R48" s="284"/>
      <c r="S48" s="284"/>
      <c r="T48" s="284"/>
      <c r="W48" s="284"/>
      <c r="X48" s="284"/>
      <c r="Y48" s="284"/>
    </row>
    <row r="49" s="229" customFormat="true" ht="17.25" hidden="false" customHeight="true" outlineLevel="0" collapsed="false">
      <c r="B49" s="273"/>
      <c r="C49" s="277" t="s">
        <v>
225</v>
      </c>
      <c r="D49" s="273"/>
      <c r="E49" s="275"/>
      <c r="F49" s="275"/>
      <c r="G49" s="284"/>
      <c r="H49" s="284"/>
      <c r="J49" s="284"/>
      <c r="K49" s="284"/>
      <c r="L49" s="284"/>
      <c r="M49" s="284"/>
      <c r="N49" s="284"/>
      <c r="O49" s="284"/>
      <c r="R49" s="284"/>
      <c r="S49" s="284"/>
      <c r="T49" s="284"/>
      <c r="W49" s="284"/>
      <c r="X49" s="284"/>
      <c r="Y49" s="284"/>
    </row>
    <row r="50" s="229" customFormat="true" ht="17.25" hidden="false" customHeight="true" outlineLevel="0" collapsed="false">
      <c r="B50" s="275"/>
      <c r="C50" s="277" t="s">
        <v>
226</v>
      </c>
      <c r="D50" s="275"/>
      <c r="E50" s="275"/>
      <c r="F50" s="277"/>
      <c r="G50" s="284"/>
      <c r="H50" s="284"/>
      <c r="J50" s="284"/>
      <c r="K50" s="284"/>
      <c r="L50" s="284"/>
      <c r="M50" s="284"/>
      <c r="N50" s="284"/>
      <c r="O50" s="284"/>
      <c r="R50" s="284"/>
      <c r="S50" s="284"/>
      <c r="T50" s="284"/>
      <c r="W50" s="284"/>
      <c r="X50" s="284"/>
      <c r="Y50" s="284"/>
    </row>
    <row r="51" s="229" customFormat="true" ht="17.25" hidden="false" customHeight="true" outlineLevel="0" collapsed="false">
      <c r="B51" s="275"/>
      <c r="C51" s="277" t="s">
        <v>
227</v>
      </c>
      <c r="D51" s="275"/>
      <c r="E51" s="275"/>
      <c r="F51" s="273"/>
      <c r="G51" s="284"/>
      <c r="H51" s="284"/>
      <c r="J51" s="284"/>
      <c r="K51" s="284"/>
      <c r="L51" s="284"/>
      <c r="M51" s="284"/>
      <c r="N51" s="284"/>
      <c r="O51" s="284"/>
      <c r="R51" s="284"/>
      <c r="S51" s="284"/>
      <c r="T51" s="284"/>
      <c r="W51" s="284"/>
      <c r="X51" s="284"/>
      <c r="Y51" s="284"/>
    </row>
    <row r="52" s="229" customFormat="true" ht="17.25" hidden="false" customHeight="true" outlineLevel="0" collapsed="false">
      <c r="B52" s="273"/>
      <c r="C52" s="273"/>
      <c r="D52" s="273"/>
      <c r="E52" s="277"/>
      <c r="F52" s="284"/>
      <c r="G52" s="284"/>
      <c r="H52" s="284"/>
      <c r="J52" s="284"/>
      <c r="K52" s="284"/>
      <c r="L52" s="284"/>
      <c r="M52" s="284"/>
      <c r="N52" s="284"/>
      <c r="O52" s="284"/>
      <c r="R52" s="284"/>
      <c r="S52" s="284"/>
      <c r="T52" s="284"/>
      <c r="W52" s="284"/>
      <c r="X52" s="284"/>
      <c r="Y52" s="284"/>
    </row>
    <row r="53" s="229" customFormat="true" ht="17.25" hidden="false" customHeight="true" outlineLevel="0" collapsed="false">
      <c r="B53" s="277" t="s">
        <v>
228</v>
      </c>
      <c r="C53" s="273"/>
      <c r="D53" s="273"/>
      <c r="E53" s="0"/>
      <c r="F53" s="0"/>
      <c r="G53" s="0"/>
      <c r="H53" s="0"/>
      <c r="J53" s="0"/>
      <c r="K53" s="0"/>
      <c r="L53" s="0"/>
      <c r="M53" s="0"/>
      <c r="N53" s="0"/>
      <c r="O53" s="0"/>
      <c r="R53" s="0"/>
      <c r="S53" s="0"/>
      <c r="T53" s="0"/>
      <c r="W53" s="0"/>
      <c r="X53" s="0"/>
      <c r="Y53" s="0"/>
    </row>
    <row r="54" s="229" customFormat="true" ht="17.25" hidden="false" customHeight="true" outlineLevel="0" collapsed="false">
      <c r="B54" s="277" t="s">
        <v>
229</v>
      </c>
      <c r="C54" s="273"/>
      <c r="D54" s="273"/>
      <c r="E54" s="0"/>
      <c r="F54" s="0"/>
      <c r="G54" s="0"/>
      <c r="H54" s="0"/>
      <c r="J54" s="0"/>
      <c r="K54" s="0"/>
      <c r="L54" s="0"/>
      <c r="M54" s="0"/>
      <c r="N54" s="0"/>
      <c r="O54" s="0"/>
      <c r="R54" s="0"/>
      <c r="S54" s="0"/>
      <c r="T54" s="0"/>
      <c r="W54" s="0"/>
      <c r="X54" s="0"/>
      <c r="Y54" s="0"/>
      <c r="AH54" s="285"/>
      <c r="AI54" s="285"/>
      <c r="AJ54" s="285"/>
      <c r="AK54" s="285"/>
      <c r="AL54" s="285"/>
      <c r="AM54" s="285"/>
      <c r="AN54" s="285"/>
      <c r="AO54" s="285"/>
      <c r="AP54" s="285"/>
      <c r="AQ54" s="285"/>
      <c r="AR54" s="285"/>
      <c r="AS54" s="285"/>
    </row>
    <row r="55" s="229" customFormat="true" ht="17.25" hidden="false" customHeight="true" outlineLevel="0" collapsed="false">
      <c r="B55" s="286" t="s">
        <v>
230</v>
      </c>
      <c r="C55" s="275"/>
      <c r="D55" s="275"/>
      <c r="E55" s="287"/>
      <c r="F55" s="287"/>
      <c r="G55" s="287"/>
      <c r="H55" s="287"/>
      <c r="I55" s="287"/>
      <c r="J55" s="287"/>
      <c r="K55" s="287"/>
      <c r="L55" s="287"/>
      <c r="M55" s="287"/>
      <c r="N55" s="287"/>
      <c r="O55" s="288"/>
      <c r="P55" s="288"/>
      <c r="Q55" s="287"/>
      <c r="R55" s="288"/>
      <c r="S55" s="287"/>
      <c r="T55" s="287"/>
      <c r="U55" s="288"/>
      <c r="V55" s="285"/>
      <c r="W55" s="285"/>
      <c r="X55" s="285"/>
      <c r="Y55" s="287"/>
      <c r="Z55" s="287"/>
      <c r="AA55" s="287"/>
      <c r="AB55" s="287"/>
      <c r="AC55" s="285"/>
      <c r="AD55" s="287"/>
      <c r="AE55" s="288"/>
      <c r="AF55" s="288"/>
      <c r="AG55" s="288"/>
      <c r="AH55" s="288"/>
      <c r="AI55" s="289"/>
      <c r="AJ55" s="288"/>
      <c r="AK55" s="288"/>
      <c r="AL55" s="288"/>
      <c r="AM55" s="288"/>
      <c r="AN55" s="288"/>
      <c r="AO55" s="288"/>
      <c r="AP55" s="288"/>
      <c r="AQ55" s="288"/>
      <c r="AR55" s="288"/>
      <c r="AS55" s="288"/>
      <c r="AT55" s="288"/>
      <c r="AU55" s="288"/>
      <c r="AV55" s="288"/>
      <c r="AW55" s="288"/>
      <c r="AX55" s="288"/>
      <c r="AY55" s="289"/>
    </row>
    <row r="56" s="229" customFormat="true" ht="17.25" hidden="false" customHeight="true" outlineLevel="0" collapsed="false">
      <c r="B56" s="286"/>
      <c r="C56" s="275"/>
      <c r="D56" s="275"/>
      <c r="E56" s="287"/>
      <c r="F56" s="287"/>
      <c r="G56" s="287"/>
      <c r="H56" s="287"/>
      <c r="I56" s="287"/>
      <c r="J56" s="287"/>
      <c r="K56" s="287"/>
      <c r="L56" s="287"/>
      <c r="M56" s="287"/>
      <c r="N56" s="287"/>
      <c r="O56" s="288"/>
      <c r="P56" s="288"/>
      <c r="Q56" s="287"/>
      <c r="R56" s="288"/>
      <c r="S56" s="287"/>
      <c r="T56" s="287"/>
      <c r="U56" s="288"/>
      <c r="V56" s="285"/>
      <c r="W56" s="285"/>
      <c r="X56" s="285"/>
      <c r="Y56" s="287"/>
      <c r="Z56" s="287"/>
      <c r="AA56" s="287"/>
      <c r="AB56" s="287"/>
      <c r="AC56" s="285"/>
      <c r="AD56" s="287"/>
      <c r="AE56" s="288"/>
      <c r="AF56" s="288"/>
      <c r="AG56" s="288"/>
      <c r="AH56" s="288"/>
      <c r="AI56" s="289"/>
      <c r="AJ56" s="288"/>
      <c r="AK56" s="288"/>
      <c r="AL56" s="288"/>
      <c r="AM56" s="288"/>
      <c r="AN56" s="288"/>
      <c r="AO56" s="288"/>
      <c r="AP56" s="288"/>
      <c r="AQ56" s="288"/>
      <c r="AR56" s="288"/>
      <c r="AS56" s="288"/>
      <c r="AT56" s="288"/>
      <c r="AU56" s="288"/>
      <c r="AV56" s="288"/>
      <c r="AW56" s="288"/>
      <c r="AX56" s="288"/>
      <c r="AY56" s="289"/>
    </row>
    <row r="57" s="229" customFormat="true" ht="17.25" hidden="false" customHeight="true" outlineLevel="0" collapsed="false">
      <c r="B57" s="0"/>
      <c r="C57" s="0"/>
      <c r="D57" s="0"/>
      <c r="E57" s="0"/>
      <c r="F57" s="285"/>
      <c r="G57" s="0"/>
      <c r="H57" s="0"/>
      <c r="I57" s="0"/>
      <c r="J57" s="0"/>
      <c r="K57" s="0"/>
      <c r="L57" s="0"/>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row>
    <row r="58" s="229" customFormat="true" ht="17.25" hidden="false" customHeight="true" outlineLevel="0" collapsed="false">
      <c r="B58" s="277" t="s">
        <v>
231</v>
      </c>
      <c r="C58" s="273"/>
      <c r="D58" s="0"/>
      <c r="E58" s="0"/>
      <c r="F58" s="0"/>
      <c r="G58" s="0"/>
      <c r="H58" s="0"/>
      <c r="I58" s="0"/>
      <c r="J58" s="0"/>
      <c r="K58" s="0"/>
      <c r="L58" s="0"/>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row>
    <row r="59" s="229" customFormat="true" ht="17.25" hidden="false" customHeight="true" outlineLevel="0" collapsed="false">
      <c r="B59" s="273"/>
      <c r="C59" s="273"/>
      <c r="D59" s="0"/>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row>
    <row r="60" s="229" customFormat="true" ht="17.25" hidden="false" customHeight="true" outlineLevel="0" collapsed="false">
      <c r="B60" s="277" t="s">
        <v>
232</v>
      </c>
      <c r="C60" s="273"/>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row>
    <row r="61" s="229" customFormat="true" ht="17.25" hidden="false" customHeight="true" outlineLevel="0" collapsed="false">
      <c r="B61" s="277" t="s">
        <v>
233</v>
      </c>
      <c r="C61" s="273"/>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row>
    <row r="62" s="229" customFormat="true" ht="17.25" hidden="false" customHeight="true" outlineLevel="0" collapsed="false">
      <c r="B62" s="273"/>
      <c r="C62" s="273"/>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row>
    <row r="63" s="229" customFormat="true" ht="17.25" hidden="false" customHeight="true" outlineLevel="0" collapsed="false">
      <c r="B63" s="277" t="s">
        <v>
234</v>
      </c>
      <c r="C63" s="273"/>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row>
    <row r="64" s="229" customFormat="true" ht="17.25" hidden="false" customHeight="true" outlineLevel="0" collapsed="false">
      <c r="B64" s="277" t="s">
        <v>
235</v>
      </c>
      <c r="C64" s="273"/>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row>
    <row r="65" s="229" customFormat="true" ht="17.25" hidden="false" customHeight="true" outlineLevel="0" collapsed="false">
      <c r="B65" s="273"/>
      <c r="C65" s="273"/>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row>
    <row r="66" s="229" customFormat="true" ht="17.25" hidden="false" customHeight="true" outlineLevel="0" collapsed="false">
      <c r="B66" s="277" t="s">
        <v>
236</v>
      </c>
      <c r="C66" s="273"/>
      <c r="D66" s="273"/>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row>
    <row r="67" s="229" customFormat="true" ht="17.25" hidden="false" customHeight="true" outlineLevel="0" collapsed="false">
      <c r="B67" s="273"/>
      <c r="C67" s="273"/>
      <c r="D67" s="273"/>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row>
    <row r="68" s="229" customFormat="true" ht="17.25" hidden="false" customHeight="true" outlineLevel="0" collapsed="false">
      <c r="B68" s="290" t="s">
        <v>
237</v>
      </c>
      <c r="C68" s="275"/>
      <c r="D68" s="273"/>
      <c r="E68" s="0"/>
      <c r="F68" s="0"/>
      <c r="G68" s="0"/>
      <c r="H68" s="0"/>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row>
    <row r="69" s="229" customFormat="true" ht="17.25" hidden="false" customHeight="true" outlineLevel="0" collapsed="false">
      <c r="B69" s="290" t="s">
        <v>
238</v>
      </c>
      <c r="C69" s="275"/>
      <c r="D69" s="273"/>
      <c r="E69" s="0"/>
      <c r="F69" s="0"/>
      <c r="G69" s="0"/>
      <c r="H69" s="0"/>
      <c r="I69" s="0"/>
      <c r="J69" s="0"/>
      <c r="K69" s="0"/>
      <c r="L69" s="0"/>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row>
    <row r="70" s="229" customFormat="true" ht="17.25" hidden="false" customHeight="true" outlineLevel="0" collapsed="false">
      <c r="B70" s="0"/>
      <c r="C70" s="238"/>
      <c r="D70" s="238"/>
      <c r="E70" s="0"/>
      <c r="F70" s="0"/>
      <c r="G70" s="0"/>
      <c r="H70" s="0"/>
      <c r="I70" s="0"/>
      <c r="J70" s="0"/>
      <c r="K70" s="0"/>
      <c r="L70" s="0"/>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row>
    <row r="71" customFormat="false" ht="17.25" hidden="false" customHeight="true" outlineLevel="0" collapsed="false">
      <c r="A71" s="229"/>
      <c r="B71" s="290" t="s">
        <v>
239</v>
      </c>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c r="AN71" s="291"/>
      <c r="AO71" s="291"/>
      <c r="AP71" s="291"/>
      <c r="AQ71" s="291"/>
      <c r="AR71" s="291"/>
      <c r="AS71" s="291"/>
      <c r="AT71" s="291"/>
      <c r="AU71" s="291"/>
      <c r="AV71" s="291"/>
      <c r="AW71" s="291"/>
      <c r="AX71" s="291"/>
      <c r="AY71" s="0"/>
      <c r="AZ71" s="0"/>
      <c r="BA71" s="0"/>
      <c r="BB71" s="0"/>
    </row>
    <row r="1048576" customFormat="false" ht="18.75" hidden="false" customHeight="false" outlineLevel="0" collapsed="false">
</row>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B1:L5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 min="1" style="238" width="1.82186234817814"/>
    <col collapsed="false" hidden="false" max="2" min="2" style="238" width="11.4615384615385"/>
    <col collapsed="false" hidden="false" max="12" min="3" style="238" width="41.0283400809717"/>
    <col collapsed="false" hidden="false" max="1025" min="13" style="238" width="9"/>
  </cols>
  <sheetData>
    <row r="1" customFormat="false" ht="18.75" hidden="false" customHeight="false" outlineLevel="0" collapsed="false">
      <c r="B1" s="292" t="s">
        <v>
240</v>
      </c>
      <c r="C1" s="285"/>
      <c r="D1" s="0"/>
      <c r="E1" s="0"/>
      <c r="F1" s="0"/>
      <c r="G1" s="0"/>
      <c r="H1" s="0"/>
      <c r="I1" s="0"/>
      <c r="J1" s="0"/>
      <c r="K1" s="0"/>
      <c r="L1" s="0"/>
    </row>
    <row r="2" customFormat="false" ht="18.75" hidden="false" customHeight="false" outlineLevel="0" collapsed="false">
      <c r="B2" s="285"/>
      <c r="C2" s="285"/>
      <c r="D2" s="0"/>
      <c r="E2" s="0"/>
      <c r="F2" s="0"/>
      <c r="G2" s="0"/>
      <c r="H2" s="0"/>
      <c r="I2" s="0"/>
      <c r="J2" s="0"/>
      <c r="K2" s="0"/>
      <c r="L2" s="0"/>
    </row>
    <row r="3" customFormat="false" ht="18.75" hidden="false" customHeight="false" outlineLevel="0" collapsed="false">
      <c r="B3" s="230" t="s">
        <v>
34</v>
      </c>
      <c r="C3" s="282" t="s">
        <v>
241</v>
      </c>
      <c r="D3" s="0"/>
      <c r="E3" s="0"/>
      <c r="F3" s="0"/>
      <c r="G3" s="0"/>
      <c r="H3" s="0"/>
      <c r="I3" s="0"/>
      <c r="J3" s="0"/>
      <c r="K3" s="0"/>
      <c r="L3" s="0"/>
    </row>
    <row r="4" customFormat="false" ht="18.75" hidden="false" customHeight="false" outlineLevel="0" collapsed="false">
      <c r="B4" s="293" t="n">
        <v>
1</v>
      </c>
      <c r="C4" s="294" t="s">
        <v>
3</v>
      </c>
      <c r="D4" s="0"/>
      <c r="E4" s="0"/>
      <c r="F4" s="0"/>
      <c r="G4" s="0"/>
      <c r="H4" s="0"/>
      <c r="I4" s="0"/>
      <c r="J4" s="0"/>
      <c r="K4" s="0"/>
      <c r="L4" s="0"/>
    </row>
    <row r="5" customFormat="false" ht="18.75" hidden="false" customHeight="false" outlineLevel="0" collapsed="false">
      <c r="B5" s="293" t="n">
        <v>
2</v>
      </c>
      <c r="C5" s="294" t="s">
        <v>
242</v>
      </c>
      <c r="D5" s="0"/>
      <c r="E5" s="0"/>
      <c r="F5" s="0"/>
      <c r="G5" s="0"/>
      <c r="H5" s="0"/>
      <c r="I5" s="0"/>
      <c r="J5" s="0"/>
      <c r="K5" s="0"/>
      <c r="L5" s="0"/>
    </row>
    <row r="6" customFormat="false" ht="18.75" hidden="false" customHeight="false" outlineLevel="0" collapsed="false">
      <c r="B6" s="293" t="n">
        <v>
3</v>
      </c>
      <c r="C6" s="294" t="s">
        <v>
243</v>
      </c>
      <c r="D6" s="0"/>
      <c r="E6" s="0"/>
      <c r="F6" s="0"/>
      <c r="G6" s="0"/>
      <c r="H6" s="0"/>
      <c r="I6" s="0"/>
      <c r="J6" s="0"/>
      <c r="K6" s="0"/>
      <c r="L6" s="0"/>
    </row>
    <row r="7" customFormat="false" ht="18.75" hidden="false" customHeight="false" outlineLevel="0" collapsed="false">
      <c r="B7" s="293" t="n">
        <v>
4</v>
      </c>
      <c r="C7" s="294" t="s">
        <v>
244</v>
      </c>
      <c r="D7" s="0"/>
      <c r="E7" s="0"/>
      <c r="F7" s="0"/>
      <c r="G7" s="0"/>
      <c r="H7" s="0"/>
      <c r="I7" s="0"/>
      <c r="J7" s="0"/>
      <c r="K7" s="0"/>
      <c r="L7" s="0"/>
    </row>
    <row r="8" customFormat="false" ht="18.75" hidden="false" customHeight="false" outlineLevel="0" collapsed="false">
      <c r="B8" s="293" t="n">
        <v>
5</v>
      </c>
      <c r="C8" s="294" t="s">
        <v>
245</v>
      </c>
      <c r="D8" s="0"/>
      <c r="E8" s="0"/>
      <c r="F8" s="0"/>
      <c r="G8" s="0"/>
      <c r="H8" s="0"/>
      <c r="I8" s="0"/>
      <c r="J8" s="0"/>
      <c r="K8" s="0"/>
      <c r="L8" s="0"/>
    </row>
    <row r="9" customFormat="false" ht="18.75" hidden="false" customHeight="false" outlineLevel="0" collapsed="false">
      <c r="B9" s="293" t="n">
        <v>
6</v>
      </c>
      <c r="C9" s="294" t="s">
        <v>
246</v>
      </c>
      <c r="D9" s="0"/>
      <c r="E9" s="0"/>
      <c r="F9" s="0"/>
      <c r="G9" s="0"/>
      <c r="H9" s="0"/>
      <c r="I9" s="0"/>
      <c r="J9" s="0"/>
      <c r="K9" s="0"/>
      <c r="L9" s="0"/>
    </row>
    <row r="10" customFormat="false" ht="18.75" hidden="false" customHeight="false" outlineLevel="0" collapsed="false">
      <c r="B10" s="293" t="n">
        <v>
7</v>
      </c>
      <c r="C10" s="294" t="s">
        <v>
247</v>
      </c>
      <c r="D10" s="0"/>
      <c r="E10" s="0"/>
      <c r="F10" s="0"/>
      <c r="G10" s="0"/>
      <c r="H10" s="0"/>
      <c r="I10" s="0"/>
      <c r="J10" s="0"/>
      <c r="K10" s="0"/>
      <c r="L10" s="0"/>
    </row>
    <row r="11" customFormat="false" ht="18.75" hidden="false" customHeight="false" outlineLevel="0" collapsed="false">
      <c r="B11" s="293" t="n">
        <v>
8</v>
      </c>
      <c r="C11" s="294" t="s">
        <v>
248</v>
      </c>
      <c r="D11" s="0"/>
      <c r="E11" s="0"/>
      <c r="F11" s="0"/>
      <c r="G11" s="0"/>
      <c r="H11" s="0"/>
      <c r="I11" s="0"/>
      <c r="J11" s="0"/>
      <c r="K11" s="0"/>
      <c r="L11" s="0"/>
    </row>
    <row r="12" customFormat="false" ht="18.75" hidden="false" customHeight="false" outlineLevel="0" collapsed="false">
      <c r="B12" s="293" t="n">
        <v>
9</v>
      </c>
      <c r="C12" s="294"/>
      <c r="D12" s="0"/>
      <c r="E12" s="0"/>
      <c r="F12" s="0"/>
      <c r="G12" s="0"/>
      <c r="H12" s="0"/>
      <c r="I12" s="0"/>
      <c r="J12" s="0"/>
      <c r="K12" s="0"/>
      <c r="L12" s="0"/>
    </row>
    <row r="13" customFormat="false" ht="18.75" hidden="false" customHeight="false" outlineLevel="0" collapsed="false">
      <c r="B13" s="293" t="n">
        <v>
10</v>
      </c>
      <c r="C13" s="294"/>
      <c r="D13" s="0"/>
      <c r="E13" s="0"/>
      <c r="F13" s="0"/>
      <c r="G13" s="0"/>
      <c r="H13" s="0"/>
      <c r="I13" s="0"/>
      <c r="J13" s="0"/>
      <c r="K13" s="0"/>
      <c r="L13" s="0"/>
    </row>
    <row r="14" customFormat="false" ht="18.75" hidden="false" customHeight="false" outlineLevel="0" collapsed="false">
      <c r="B14" s="0"/>
      <c r="C14" s="0"/>
      <c r="D14" s="0"/>
      <c r="E14" s="0"/>
      <c r="F14" s="0"/>
      <c r="G14" s="0"/>
      <c r="H14" s="0"/>
      <c r="I14" s="0"/>
      <c r="J14" s="0"/>
      <c r="K14" s="0"/>
      <c r="L14" s="0"/>
    </row>
    <row r="15" customFormat="false" ht="18.75" hidden="false" customHeight="false" outlineLevel="0" collapsed="false">
      <c r="B15" s="292" t="s">
        <v>
249</v>
      </c>
      <c r="C15" s="0"/>
      <c r="D15" s="0"/>
      <c r="E15" s="0"/>
      <c r="F15" s="0"/>
      <c r="G15" s="0"/>
      <c r="H15" s="0"/>
      <c r="I15" s="0"/>
      <c r="J15" s="0"/>
      <c r="K15" s="0"/>
      <c r="L15" s="0"/>
    </row>
    <row r="16" customFormat="false" ht="19.5" hidden="false" customHeight="false" outlineLevel="0" collapsed="false">
      <c r="B16" s="0"/>
      <c r="C16" s="0"/>
      <c r="D16" s="0"/>
      <c r="E16" s="0"/>
      <c r="F16" s="0"/>
      <c r="G16" s="0"/>
      <c r="H16" s="0"/>
      <c r="I16" s="0"/>
      <c r="J16" s="0"/>
      <c r="K16" s="0"/>
      <c r="L16" s="0"/>
    </row>
    <row r="17" customFormat="false" ht="20.25" hidden="false" customHeight="false" outlineLevel="0" collapsed="false">
      <c r="B17" s="295" t="s">
        <v>
222</v>
      </c>
      <c r="C17" s="296" t="s">
        <v>
54</v>
      </c>
      <c r="D17" s="297" t="s">
        <v>
60</v>
      </c>
      <c r="E17" s="297" t="s">
        <v>
72</v>
      </c>
      <c r="F17" s="297" t="s">
        <v>
83</v>
      </c>
      <c r="G17" s="298" t="s">
        <v>
68</v>
      </c>
      <c r="H17" s="298" t="s">
        <v>
63</v>
      </c>
      <c r="I17" s="298"/>
      <c r="J17" s="298"/>
      <c r="K17" s="298"/>
      <c r="L17" s="299"/>
    </row>
    <row r="18" customFormat="false" ht="19.5" hidden="false" customHeight="false" outlineLevel="0" collapsed="false">
      <c r="B18" s="295" t="s">
        <v>
250</v>
      </c>
      <c r="C18" s="300" t="s">
        <v>
56</v>
      </c>
      <c r="D18" s="301" t="s">
        <v>
61</v>
      </c>
      <c r="E18" s="301" t="s">
        <v>
70</v>
      </c>
      <c r="F18" s="301" t="s">
        <v>
84</v>
      </c>
      <c r="G18" s="302" t="s">
        <v>
251</v>
      </c>
      <c r="H18" s="302" t="s">
        <v>
64</v>
      </c>
      <c r="I18" s="302"/>
      <c r="J18" s="302"/>
      <c r="K18" s="302"/>
      <c r="L18" s="303"/>
    </row>
    <row r="19" customFormat="false" ht="19.5" hidden="false" customHeight="false" outlineLevel="0" collapsed="false">
      <c r="B19" s="295"/>
      <c r="C19" s="304"/>
      <c r="D19" s="305" t="s">
        <v>
56</v>
      </c>
      <c r="E19" s="305" t="s">
        <v>
252</v>
      </c>
      <c r="F19" s="305" t="s">
        <v>
56</v>
      </c>
      <c r="G19" s="306" t="s">
        <v>
253</v>
      </c>
      <c r="H19" s="306"/>
      <c r="I19" s="306"/>
      <c r="J19" s="306"/>
      <c r="K19" s="306"/>
      <c r="L19" s="307"/>
    </row>
    <row r="20" customFormat="false" ht="19.5" hidden="false" customHeight="false" outlineLevel="0" collapsed="false">
      <c r="B20" s="295"/>
      <c r="C20" s="304"/>
      <c r="D20" s="305"/>
      <c r="E20" s="305"/>
      <c r="F20" s="305"/>
      <c r="G20" s="306" t="s">
        <v>
254</v>
      </c>
      <c r="H20" s="306"/>
      <c r="I20" s="306"/>
      <c r="J20" s="306"/>
      <c r="K20" s="306"/>
      <c r="L20" s="307"/>
    </row>
    <row r="21" customFormat="false" ht="19.5" hidden="false" customHeight="false" outlineLevel="0" collapsed="false">
      <c r="B21" s="295"/>
      <c r="C21" s="304"/>
      <c r="D21" s="305"/>
      <c r="E21" s="305"/>
      <c r="F21" s="305"/>
      <c r="G21" s="306" t="s">
        <v>
70</v>
      </c>
      <c r="H21" s="306"/>
      <c r="I21" s="306"/>
      <c r="J21" s="306"/>
      <c r="K21" s="306"/>
      <c r="L21" s="307"/>
    </row>
    <row r="22" customFormat="false" ht="19.5" hidden="false" customHeight="false" outlineLevel="0" collapsed="false">
      <c r="B22" s="295"/>
      <c r="C22" s="308"/>
      <c r="D22" s="309"/>
      <c r="E22" s="309"/>
      <c r="F22" s="309"/>
      <c r="G22" s="306" t="s">
        <v>
252</v>
      </c>
      <c r="H22" s="306"/>
      <c r="I22" s="306"/>
      <c r="J22" s="306"/>
      <c r="K22" s="306"/>
      <c r="L22" s="307"/>
    </row>
    <row r="23" customFormat="false" ht="19.5" hidden="false" customHeight="false" outlineLevel="0" collapsed="false">
      <c r="B23" s="295"/>
      <c r="C23" s="308"/>
      <c r="D23" s="309"/>
      <c r="E23" s="309"/>
      <c r="F23" s="309"/>
      <c r="G23" s="306" t="s">
        <v>
255</v>
      </c>
      <c r="H23" s="306"/>
      <c r="I23" s="306"/>
      <c r="J23" s="306"/>
      <c r="K23" s="306"/>
      <c r="L23" s="307"/>
    </row>
    <row r="24" customFormat="false" ht="19.5" hidden="false" customHeight="false" outlineLevel="0" collapsed="false">
      <c r="B24" s="295"/>
      <c r="C24" s="308"/>
      <c r="D24" s="309"/>
      <c r="E24" s="309"/>
      <c r="F24" s="309"/>
      <c r="G24" s="306" t="s">
        <v>
256</v>
      </c>
      <c r="H24" s="306"/>
      <c r="I24" s="306"/>
      <c r="J24" s="306"/>
      <c r="K24" s="306"/>
      <c r="L24" s="307"/>
    </row>
    <row r="25" customFormat="false" ht="19.5" hidden="false" customHeight="false" outlineLevel="0" collapsed="false">
      <c r="B25" s="295"/>
      <c r="C25" s="308"/>
      <c r="D25" s="309"/>
      <c r="E25" s="309"/>
      <c r="F25" s="309"/>
      <c r="G25" s="306" t="s">
        <v>
257</v>
      </c>
      <c r="H25" s="306"/>
      <c r="I25" s="306"/>
      <c r="J25" s="306"/>
      <c r="K25" s="306"/>
      <c r="L25" s="307"/>
    </row>
    <row r="26" customFormat="false" ht="19.5" hidden="false" customHeight="false" outlineLevel="0" collapsed="false">
      <c r="B26" s="295"/>
      <c r="C26" s="308"/>
      <c r="D26" s="309"/>
      <c r="E26" s="309"/>
      <c r="F26" s="309"/>
      <c r="G26" s="306" t="s">
        <v>
258</v>
      </c>
      <c r="H26" s="306"/>
      <c r="I26" s="306"/>
      <c r="J26" s="306"/>
      <c r="K26" s="306"/>
      <c r="L26" s="307"/>
    </row>
    <row r="27" customFormat="false" ht="20.25" hidden="false" customHeight="false" outlineLevel="0" collapsed="false">
      <c r="B27" s="295"/>
      <c r="C27" s="310"/>
      <c r="D27" s="311"/>
      <c r="E27" s="311"/>
      <c r="F27" s="311"/>
      <c r="G27" s="312"/>
      <c r="H27" s="312"/>
      <c r="I27" s="312"/>
      <c r="J27" s="312"/>
      <c r="K27" s="312"/>
      <c r="L27" s="313"/>
    </row>
    <row r="28" customFormat="false" ht="18.75" hidden="false" customHeight="false" outlineLevel="0" collapsed="false">
      <c r="C28" s="0"/>
    </row>
    <row r="29" customFormat="false" ht="18.75" hidden="false" customHeight="false" outlineLevel="0" collapsed="false">
      <c r="C29" s="0"/>
    </row>
    <row r="30" customFormat="false" ht="18.75" hidden="false" customHeight="false" outlineLevel="0" collapsed="false">
      <c r="C30" s="0"/>
    </row>
    <row r="31" customFormat="false" ht="18.75" hidden="false" customHeight="false" outlineLevel="0" collapsed="false">
      <c r="C31" s="0"/>
    </row>
    <row r="32" customFormat="false" ht="18.75" hidden="false" customHeight="false" outlineLevel="0" collapsed="false">
      <c r="C32" s="258" t="s">
        <v>
259</v>
      </c>
    </row>
    <row r="33" customFormat="false" ht="18.75" hidden="false" customHeight="false" outlineLevel="0" collapsed="false">
      <c r="C33" s="238" t="s">
        <v>
260</v>
      </c>
    </row>
    <row r="34" customFormat="false" ht="18.75" hidden="false" customHeight="false" outlineLevel="0" collapsed="false">
      <c r="C34" s="258" t="s">
        <v>
261</v>
      </c>
    </row>
    <row r="35" customFormat="false" ht="18.75" hidden="false" customHeight="false" outlineLevel="0" collapsed="false">
      <c r="C35" s="258" t="s">
        <v>
262</v>
      </c>
    </row>
    <row r="36" customFormat="false" ht="18.75" hidden="false" customHeight="false" outlineLevel="0" collapsed="false">
      <c r="C36" s="258" t="s">
        <v>
263</v>
      </c>
    </row>
    <row r="37" customFormat="false" ht="18.75" hidden="false" customHeight="false" outlineLevel="0" collapsed="false">
      <c r="C37" s="258" t="s">
        <v>
264</v>
      </c>
    </row>
    <row r="38" customFormat="false" ht="18.75" hidden="false" customHeight="false" outlineLevel="0" collapsed="false">
      <c r="C38" s="258" t="s">
        <v>
265</v>
      </c>
    </row>
    <row r="39" customFormat="false" ht="18.75" hidden="false" customHeight="false" outlineLevel="0" collapsed="false">
      <c r="C39" s="258" t="s">
        <v>
266</v>
      </c>
    </row>
    <row r="40" customFormat="false" ht="18.75" hidden="false" customHeight="false" outlineLevel="0" collapsed="false">
      <c r="C40" s="258" t="s">
        <v>
267</v>
      </c>
    </row>
    <row r="41" customFormat="false" ht="18.75" hidden="false" customHeight="false" outlineLevel="0" collapsed="false">
      <c r="C41" s="0"/>
    </row>
    <row r="42" customFormat="false" ht="18.75" hidden="false" customHeight="false" outlineLevel="0" collapsed="false">
      <c r="C42" s="258" t="s">
        <v>
268</v>
      </c>
    </row>
    <row r="43" customFormat="false" ht="18.75" hidden="false" customHeight="false" outlineLevel="0" collapsed="false">
      <c r="C43" s="258" t="s">
        <v>
269</v>
      </c>
    </row>
    <row r="44" customFormat="false" ht="18.75" hidden="false" customHeight="false" outlineLevel="0" collapsed="false">
      <c r="C44" s="0"/>
    </row>
    <row r="45" customFormat="false" ht="18.75" hidden="false" customHeight="false" outlineLevel="0" collapsed="false">
      <c r="C45" s="258" t="s">
        <v>
270</v>
      </c>
    </row>
    <row r="46" customFormat="false" ht="18.75" hidden="false" customHeight="false" outlineLevel="0" collapsed="false">
      <c r="C46" s="258" t="s">
        <v>
271</v>
      </c>
    </row>
    <row r="47" customFormat="false" ht="18.75" hidden="false" customHeight="false" outlineLevel="0" collapsed="false">
      <c r="C47" s="258" t="s">
        <v>
272</v>
      </c>
    </row>
    <row r="48" customFormat="false" ht="18.75" hidden="false" customHeight="false" outlineLevel="0" collapsed="false">
      <c r="C48" s="258" t="s">
        <v>
273</v>
      </c>
    </row>
    <row r="49" customFormat="false" ht="18.75" hidden="false" customHeight="false" outlineLevel="0" collapsed="false">
      <c r="C49" s="258" t="s">
        <v>
274</v>
      </c>
    </row>
    <row r="50" customFormat="false" ht="18.75" hidden="false" customHeight="false" outlineLevel="0" collapsed="false">
      <c r="C50" s="258" t="s">
        <v>
275</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en-US</dc:language>
  <cp:lastModifiedBy>厚生労働省ネットワークシステム</cp:lastModifiedBy>
  <cp:lastPrinted>2020-09-18T08:55:16Z</cp:lastPrinted>
  <dcterms:modified xsi:type="dcterms:W3CDTF">2020-09-30T05:01:42Z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