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omu26\Desktop\"/>
    </mc:Choice>
  </mc:AlternateContent>
  <bookViews>
    <workbookView xWindow="360" yWindow="105" windowWidth="10635" windowHeight="4845" tabRatio="858" activeTab="9"/>
  </bookViews>
  <sheets>
    <sheet name="かがみ" sheetId="55" r:id="rId1"/>
    <sheet name="目次" sheetId="4" r:id="rId2"/>
    <sheet name="審査結果 " sheetId="38" r:id="rId3"/>
    <sheet name="２表 " sheetId="39" r:id="rId4"/>
    <sheet name="３表 " sheetId="40" r:id="rId5"/>
    <sheet name="４表 " sheetId="41" r:id="rId6"/>
    <sheet name="財政収支 " sheetId="42" r:id="rId7"/>
    <sheet name="一般 歳入） " sheetId="43" r:id="rId8"/>
    <sheet name="目的物)" sheetId="44" r:id="rId9"/>
    <sheet name="性質別 " sheetId="45" r:id="rId10"/>
    <sheet name="一借り " sheetId="46" r:id="rId11"/>
    <sheet name="国保 " sheetId="47" r:id="rId12"/>
    <sheet name="介護 " sheetId="49" r:id="rId13"/>
    <sheet name="後期 " sheetId="50" r:id="rId14"/>
    <sheet name="ほーらい館 " sheetId="51" r:id="rId15"/>
    <sheet name="水道 " sheetId="52" r:id="rId16"/>
    <sheet name="上水収益的" sheetId="53" r:id="rId17"/>
    <sheet name="上水資本的" sheetId="54" r:id="rId18"/>
    <sheet name="上半期" sheetId="33" r:id="rId19"/>
    <sheet name="執行状況" sheetId="34" r:id="rId20"/>
    <sheet name="一般執行状況" sheetId="35" r:id="rId21"/>
    <sheet name="Sheet3" sheetId="3" r:id="rId22"/>
  </sheets>
  <definedNames>
    <definedName name="_xlnm.Print_Area" localSheetId="3">'２表 '!$A$1:$AB$55</definedName>
    <definedName name="_xlnm.Print_Area" localSheetId="4">'３表 '!$A$1:$AA$100</definedName>
  </definedNames>
  <calcPr calcId="152511"/>
</workbook>
</file>

<file path=xl/calcChain.xml><?xml version="1.0" encoding="utf-8"?>
<calcChain xmlns="http://schemas.openxmlformats.org/spreadsheetml/2006/main">
  <c r="Y20" i="45" l="1"/>
  <c r="AA15" i="51" l="1"/>
  <c r="M15" i="51"/>
  <c r="AA14" i="51"/>
  <c r="Y33" i="47"/>
  <c r="T32" i="43" l="1"/>
  <c r="X96" i="3"/>
  <c r="U96" i="3"/>
  <c r="U93" i="3"/>
  <c r="U90" i="3"/>
  <c r="V80" i="3"/>
  <c r="N26" i="35"/>
  <c r="H26" i="35"/>
  <c r="S25" i="35"/>
  <c r="T12" i="34"/>
  <c r="P12" i="34"/>
  <c r="N8" i="33"/>
  <c r="N14" i="33" s="1"/>
  <c r="H14" i="33"/>
  <c r="H8" i="33"/>
  <c r="X19" i="53"/>
  <c r="H47" i="33"/>
  <c r="N47" i="33"/>
  <c r="S46" i="33"/>
  <c r="H66" i="33"/>
  <c r="S26" i="35" l="1"/>
  <c r="X8" i="54"/>
  <c r="X9" i="54"/>
  <c r="X7" i="54"/>
  <c r="X9" i="53"/>
  <c r="T7" i="54"/>
  <c r="X11" i="53"/>
  <c r="Y10" i="52" l="1"/>
  <c r="U16" i="52"/>
  <c r="Y21" i="51" l="1"/>
  <c r="Y22" i="51"/>
  <c r="Y23" i="51"/>
  <c r="Y24" i="51"/>
  <c r="U23" i="51"/>
  <c r="U22" i="51"/>
  <c r="U21" i="51"/>
  <c r="Q22" i="51"/>
  <c r="Q23" i="51"/>
  <c r="U15" i="51"/>
  <c r="U14" i="51"/>
  <c r="AE10" i="50"/>
  <c r="Y11" i="50"/>
  <c r="Y12" i="50"/>
  <c r="Y13" i="50"/>
  <c r="Y14" i="50"/>
  <c r="Y10" i="50"/>
  <c r="U15" i="50"/>
  <c r="Y10" i="49"/>
  <c r="Y15" i="50" l="1"/>
  <c r="Q26" i="49"/>
  <c r="AE11" i="47"/>
  <c r="Y12" i="45" l="1"/>
  <c r="Y10" i="45"/>
  <c r="Y9" i="45"/>
  <c r="M15" i="45"/>
  <c r="M23" i="45" s="1"/>
  <c r="M22" i="45"/>
  <c r="I15" i="45"/>
  <c r="I23" i="45"/>
  <c r="I22" i="45"/>
  <c r="O23" i="45"/>
  <c r="S14" i="45"/>
  <c r="U10" i="45"/>
  <c r="U9" i="45"/>
  <c r="O15" i="45"/>
  <c r="U11" i="45" l="1"/>
  <c r="O22" i="45"/>
  <c r="R23" i="44"/>
  <c r="T22" i="43"/>
  <c r="T12" i="43"/>
  <c r="R64" i="41"/>
  <c r="M62" i="41"/>
  <c r="AF92" i="40" l="1"/>
  <c r="AF90" i="40"/>
  <c r="AF88" i="40"/>
  <c r="AF83" i="40"/>
  <c r="AF82" i="40"/>
  <c r="AF81" i="40"/>
  <c r="AF77" i="40"/>
  <c r="AF76" i="40"/>
  <c r="AF75" i="40"/>
  <c r="AF68" i="40"/>
  <c r="AF63" i="40"/>
  <c r="AF50" i="40"/>
  <c r="AF48" i="40"/>
  <c r="AF49" i="40"/>
  <c r="AF42" i="40"/>
  <c r="AF21" i="40"/>
  <c r="AF18" i="40"/>
  <c r="AF20" i="40"/>
  <c r="AF19" i="40"/>
  <c r="J18" i="40"/>
  <c r="J20" i="40"/>
  <c r="N20" i="40"/>
  <c r="R20" i="40"/>
  <c r="J19" i="40"/>
  <c r="N19" i="40"/>
  <c r="R19" i="40"/>
  <c r="AW14" i="39" l="1"/>
  <c r="U9" i="39"/>
  <c r="X20" i="34" l="1"/>
  <c r="X21" i="34"/>
  <c r="X22" i="34"/>
  <c r="Z20" i="34"/>
  <c r="Z21" i="34"/>
  <c r="T19" i="33" l="1"/>
  <c r="T9" i="54"/>
  <c r="Q24" i="52"/>
  <c r="U22" i="52"/>
  <c r="AE10" i="49"/>
  <c r="U17" i="49"/>
  <c r="Q17" i="49"/>
  <c r="Y10" i="47"/>
  <c r="AE10" i="47"/>
  <c r="U21" i="45"/>
  <c r="U20" i="45"/>
  <c r="U19" i="45"/>
  <c r="Y19" i="45" s="1"/>
  <c r="U18" i="45"/>
  <c r="U17" i="45"/>
  <c r="U16" i="45"/>
  <c r="U14" i="45"/>
  <c r="Y14" i="45" s="1"/>
  <c r="U13" i="45"/>
  <c r="Y11" i="45"/>
  <c r="U12" i="45" l="1"/>
  <c r="AS15" i="39" l="1"/>
  <c r="AO15" i="39"/>
  <c r="AW13" i="39"/>
  <c r="AW12" i="39"/>
  <c r="AW11" i="39"/>
  <c r="AW10" i="39"/>
  <c r="AW9" i="39"/>
  <c r="AM10" i="39"/>
  <c r="AM11" i="39"/>
  <c r="AM12" i="39"/>
  <c r="AM13" i="39"/>
  <c r="AM14" i="39"/>
  <c r="AM9" i="39"/>
  <c r="AI15" i="39"/>
  <c r="AM15" i="39" s="1"/>
  <c r="AE15" i="39"/>
  <c r="AW15" i="39" l="1"/>
  <c r="AF93" i="40"/>
  <c r="AF89" i="40"/>
  <c r="AF69" i="40"/>
  <c r="AF64" i="40"/>
  <c r="V9" i="40" l="1"/>
  <c r="U10" i="39" l="1"/>
  <c r="U11" i="39"/>
  <c r="U12" i="39"/>
  <c r="U13" i="39"/>
  <c r="U14" i="39"/>
  <c r="R10" i="39"/>
  <c r="Z11" i="38" l="1"/>
  <c r="X10" i="38"/>
  <c r="T10" i="38"/>
  <c r="J42" i="3" l="1"/>
  <c r="O12" i="45" l="1"/>
  <c r="N23" i="44"/>
  <c r="V40" i="40"/>
  <c r="Z40" i="40"/>
  <c r="V41" i="40"/>
  <c r="Z41" i="40"/>
  <c r="V37" i="40"/>
  <c r="Z37" i="40"/>
  <c r="V38" i="40"/>
  <c r="Z38" i="40"/>
  <c r="V34" i="40"/>
  <c r="V35" i="40"/>
  <c r="V31" i="40"/>
  <c r="V32" i="40"/>
  <c r="V28" i="40"/>
  <c r="V29" i="40"/>
  <c r="V25" i="40"/>
  <c r="V26" i="40"/>
  <c r="V22" i="40"/>
  <c r="Z22" i="40"/>
  <c r="V23" i="40"/>
  <c r="Z23" i="40"/>
  <c r="V16" i="40"/>
  <c r="Z16" i="40"/>
  <c r="V17" i="40"/>
  <c r="Z17" i="40"/>
  <c r="V13" i="40"/>
  <c r="Z13" i="40"/>
  <c r="V14" i="40"/>
  <c r="Z14" i="40"/>
  <c r="V10" i="40"/>
  <c r="Z10" i="40"/>
  <c r="V11" i="40"/>
  <c r="Z11" i="40"/>
  <c r="V7" i="40"/>
  <c r="Z7" i="40"/>
  <c r="V8" i="40"/>
  <c r="Z8" i="40"/>
  <c r="R10" i="42"/>
  <c r="R9" i="42"/>
  <c r="R8" i="42"/>
  <c r="R7" i="42"/>
  <c r="R62" i="41"/>
  <c r="V12" i="40"/>
  <c r="Z34" i="40"/>
  <c r="Z35" i="40"/>
  <c r="Z31" i="40"/>
  <c r="Z32" i="40"/>
  <c r="Z28" i="40"/>
  <c r="Z29" i="40"/>
  <c r="Z25" i="40"/>
  <c r="Z26" i="40"/>
  <c r="R9" i="39"/>
  <c r="R11" i="39"/>
  <c r="Q23" i="49"/>
  <c r="Z12" i="40"/>
  <c r="V6" i="40"/>
  <c r="T21" i="33"/>
  <c r="T20" i="33"/>
  <c r="T18" i="33"/>
  <c r="T16" i="54"/>
  <c r="T15" i="54"/>
  <c r="T8" i="54"/>
  <c r="T20" i="53"/>
  <c r="T19" i="53"/>
  <c r="X18" i="53"/>
  <c r="T18" i="53"/>
  <c r="T12" i="53"/>
  <c r="T11" i="53"/>
  <c r="X10" i="53"/>
  <c r="T10" i="53"/>
  <c r="M24" i="52"/>
  <c r="Y23" i="52" s="1"/>
  <c r="I24" i="52"/>
  <c r="AC23" i="52"/>
  <c r="U23" i="52"/>
  <c r="AC22" i="52"/>
  <c r="Q16" i="52"/>
  <c r="M16" i="52"/>
  <c r="I16" i="52"/>
  <c r="AE15" i="52"/>
  <c r="Y15" i="52"/>
  <c r="AE14" i="52"/>
  <c r="Y14" i="52"/>
  <c r="AE13" i="52"/>
  <c r="Y13" i="52"/>
  <c r="AE12" i="52"/>
  <c r="Y12" i="52"/>
  <c r="AE11" i="52"/>
  <c r="Y11" i="52"/>
  <c r="AE10" i="52"/>
  <c r="M24" i="51"/>
  <c r="I24" i="51"/>
  <c r="Q21" i="51"/>
  <c r="Q15" i="51"/>
  <c r="Y13" i="51" s="1"/>
  <c r="I15" i="51"/>
  <c r="U13" i="51"/>
  <c r="AA12" i="51"/>
  <c r="U12" i="51"/>
  <c r="AA11" i="51"/>
  <c r="U11" i="51"/>
  <c r="M25" i="50"/>
  <c r="U24" i="50" s="1"/>
  <c r="I25" i="50"/>
  <c r="Y24" i="50"/>
  <c r="Q24" i="50"/>
  <c r="Y23" i="50"/>
  <c r="Q23" i="50"/>
  <c r="Y22" i="50"/>
  <c r="Q22" i="50"/>
  <c r="Y21" i="50"/>
  <c r="Q21" i="50"/>
  <c r="Q15" i="50"/>
  <c r="AC10" i="50" s="1"/>
  <c r="M15" i="50"/>
  <c r="I15" i="50"/>
  <c r="AE14" i="50"/>
  <c r="AE13" i="50"/>
  <c r="AE12" i="50"/>
  <c r="AE11" i="50"/>
  <c r="M29" i="49"/>
  <c r="I29" i="49"/>
  <c r="Q28" i="49"/>
  <c r="Y27" i="49"/>
  <c r="Q27" i="49"/>
  <c r="Y25" i="49"/>
  <c r="Q25" i="49"/>
  <c r="Y24" i="49"/>
  <c r="Q24" i="49"/>
  <c r="Y23" i="49"/>
  <c r="AC15" i="49"/>
  <c r="M17" i="49"/>
  <c r="I17" i="49"/>
  <c r="AE16" i="49"/>
  <c r="AC16" i="49"/>
  <c r="Y16" i="49"/>
  <c r="AE15" i="49"/>
  <c r="Y15" i="49"/>
  <c r="AE14" i="49"/>
  <c r="Y14" i="49"/>
  <c r="AE13" i="49"/>
  <c r="Y13" i="49"/>
  <c r="AE12" i="49"/>
  <c r="Y12" i="49"/>
  <c r="AE11" i="49"/>
  <c r="Y11" i="49"/>
  <c r="M33" i="47"/>
  <c r="I33" i="47"/>
  <c r="Q32" i="47"/>
  <c r="Y31" i="47"/>
  <c r="Q31" i="47"/>
  <c r="Q30" i="47"/>
  <c r="Y29" i="47"/>
  <c r="Q29" i="47"/>
  <c r="Y28" i="47"/>
  <c r="Q28" i="47"/>
  <c r="Y27" i="47"/>
  <c r="Q27" i="47"/>
  <c r="Y26" i="47"/>
  <c r="Q26" i="47"/>
  <c r="Y25" i="47"/>
  <c r="Q25" i="47"/>
  <c r="U19" i="47"/>
  <c r="Q19" i="47"/>
  <c r="AC11" i="47" s="1"/>
  <c r="M19" i="47"/>
  <c r="I19" i="47"/>
  <c r="Y18" i="47"/>
  <c r="AE17" i="47"/>
  <c r="Y17" i="47"/>
  <c r="AE16" i="47"/>
  <c r="Y16" i="47"/>
  <c r="AE15" i="47"/>
  <c r="Y15" i="47"/>
  <c r="AE14" i="47"/>
  <c r="Y14" i="47"/>
  <c r="AE13" i="47"/>
  <c r="Y13" i="47"/>
  <c r="AE12" i="47"/>
  <c r="Y12" i="47"/>
  <c r="Y11" i="47"/>
  <c r="U27" i="46"/>
  <c r="F27" i="46"/>
  <c r="J12" i="46"/>
  <c r="Y21" i="45"/>
  <c r="Y18" i="45"/>
  <c r="Y17" i="45"/>
  <c r="I12" i="45"/>
  <c r="J23" i="44"/>
  <c r="R22" i="44"/>
  <c r="R21" i="44"/>
  <c r="V20" i="44"/>
  <c r="R20" i="44"/>
  <c r="V19" i="44"/>
  <c r="R19" i="44"/>
  <c r="V18" i="44"/>
  <c r="R18" i="44"/>
  <c r="V17" i="44"/>
  <c r="R17" i="44"/>
  <c r="V16" i="44"/>
  <c r="R16" i="44"/>
  <c r="V15" i="44"/>
  <c r="R15" i="44"/>
  <c r="V14" i="44"/>
  <c r="R14" i="44"/>
  <c r="V13" i="44"/>
  <c r="R13" i="44"/>
  <c r="V12" i="44"/>
  <c r="R12" i="44"/>
  <c r="V11" i="44"/>
  <c r="R11" i="44"/>
  <c r="V10" i="44"/>
  <c r="R10" i="44"/>
  <c r="Q32" i="43"/>
  <c r="N32" i="43"/>
  <c r="W30" i="43" s="1"/>
  <c r="K32" i="43"/>
  <c r="H32" i="43"/>
  <c r="Z31" i="43"/>
  <c r="T31" i="43"/>
  <c r="Z30" i="43"/>
  <c r="T30" i="43"/>
  <c r="Z29" i="43"/>
  <c r="T29" i="43"/>
  <c r="Z28" i="43"/>
  <c r="T28" i="43"/>
  <c r="Z27" i="43"/>
  <c r="T27" i="43"/>
  <c r="Z26" i="43"/>
  <c r="T26" i="43"/>
  <c r="Z25" i="43"/>
  <c r="T25" i="43"/>
  <c r="Z24" i="43"/>
  <c r="T24" i="43"/>
  <c r="Z23" i="43"/>
  <c r="T23" i="43"/>
  <c r="Z22" i="43"/>
  <c r="Z21" i="43"/>
  <c r="T21" i="43"/>
  <c r="Z20" i="43"/>
  <c r="T20" i="43"/>
  <c r="Z19" i="43"/>
  <c r="T19" i="43"/>
  <c r="Z18" i="43"/>
  <c r="T18" i="43"/>
  <c r="Z17" i="43"/>
  <c r="T17" i="43"/>
  <c r="Z16" i="43"/>
  <c r="T16" i="43"/>
  <c r="Z15" i="43"/>
  <c r="T15" i="43"/>
  <c r="Z14" i="43"/>
  <c r="T14" i="43"/>
  <c r="Z13" i="43"/>
  <c r="T13" i="43"/>
  <c r="Z12" i="43"/>
  <c r="W12" i="42"/>
  <c r="M12" i="42"/>
  <c r="H12" i="42"/>
  <c r="R11" i="42"/>
  <c r="W62" i="41"/>
  <c r="W64" i="41" s="1"/>
  <c r="H62" i="41"/>
  <c r="H64" i="41" s="1"/>
  <c r="Q14" i="41"/>
  <c r="L14" i="41"/>
  <c r="G14" i="41"/>
  <c r="Y13" i="41"/>
  <c r="U13" i="41"/>
  <c r="Y12" i="41"/>
  <c r="U12" i="41"/>
  <c r="Y11" i="41"/>
  <c r="U11" i="41"/>
  <c r="Y10" i="41"/>
  <c r="U10" i="41"/>
  <c r="Y9" i="41"/>
  <c r="U9" i="41"/>
  <c r="Y8" i="41"/>
  <c r="U8" i="41"/>
  <c r="Z39" i="40"/>
  <c r="V39" i="40"/>
  <c r="Z36" i="40"/>
  <c r="V36" i="40"/>
  <c r="Z33" i="40"/>
  <c r="V33" i="40"/>
  <c r="Z30" i="40"/>
  <c r="V30" i="40"/>
  <c r="Z27" i="40"/>
  <c r="V27" i="40"/>
  <c r="Z24" i="40"/>
  <c r="V24" i="40"/>
  <c r="Z21" i="40"/>
  <c r="V21" i="40"/>
  <c r="R44" i="40"/>
  <c r="N44" i="40"/>
  <c r="R18" i="40"/>
  <c r="R42" i="40" s="1"/>
  <c r="N18" i="40"/>
  <c r="N42" i="40" s="1"/>
  <c r="Z15" i="40"/>
  <c r="V15" i="40"/>
  <c r="Z9" i="40"/>
  <c r="Z6" i="40"/>
  <c r="O15" i="39"/>
  <c r="L15" i="39"/>
  <c r="I15" i="39"/>
  <c r="F15" i="39"/>
  <c r="R14" i="39"/>
  <c r="R13" i="39"/>
  <c r="R12" i="39"/>
  <c r="Z16" i="38"/>
  <c r="X16" i="38"/>
  <c r="T16" i="38"/>
  <c r="Z15" i="38"/>
  <c r="X15" i="38"/>
  <c r="T15" i="38"/>
  <c r="Z14" i="38"/>
  <c r="X14" i="38"/>
  <c r="T14" i="38"/>
  <c r="Z13" i="38"/>
  <c r="X13" i="38"/>
  <c r="T13" i="38"/>
  <c r="Z12" i="38"/>
  <c r="X12" i="38"/>
  <c r="T12" i="38"/>
  <c r="Z22" i="34"/>
  <c r="Z19" i="34"/>
  <c r="X19" i="34"/>
  <c r="T19" i="34"/>
  <c r="Z11" i="34"/>
  <c r="Z10" i="34"/>
  <c r="Z9" i="34"/>
  <c r="Z8" i="34"/>
  <c r="Z7" i="34"/>
  <c r="Z6" i="34"/>
  <c r="X11" i="34"/>
  <c r="X10" i="34"/>
  <c r="X9" i="34"/>
  <c r="X8" i="34"/>
  <c r="X7" i="34"/>
  <c r="X6" i="34"/>
  <c r="X95" i="3"/>
  <c r="X94" i="3"/>
  <c r="X93" i="3"/>
  <c r="X92" i="3"/>
  <c r="X91" i="3"/>
  <c r="X90" i="3"/>
  <c r="R96" i="3"/>
  <c r="O96" i="3"/>
  <c r="T13" i="33"/>
  <c r="T12" i="33"/>
  <c r="T11" i="33"/>
  <c r="T10" i="33"/>
  <c r="T9" i="33"/>
  <c r="T11" i="34"/>
  <c r="T10" i="34"/>
  <c r="T9" i="34"/>
  <c r="T8" i="34"/>
  <c r="T7" i="34"/>
  <c r="T6" i="34"/>
  <c r="S42" i="35"/>
  <c r="S41" i="35"/>
  <c r="S40" i="35"/>
  <c r="S39" i="35"/>
  <c r="S38" i="35"/>
  <c r="S37" i="35"/>
  <c r="S36" i="35"/>
  <c r="S35" i="35"/>
  <c r="S34" i="35"/>
  <c r="S33" i="35"/>
  <c r="S32" i="35"/>
  <c r="S31" i="35"/>
  <c r="N43" i="35"/>
  <c r="S24" i="35"/>
  <c r="S23" i="35"/>
  <c r="S22" i="35"/>
  <c r="S21" i="35"/>
  <c r="S20" i="35"/>
  <c r="S19" i="35"/>
  <c r="S18" i="35"/>
  <c r="S17" i="35"/>
  <c r="S16" i="35"/>
  <c r="S15" i="35"/>
  <c r="S14" i="35"/>
  <c r="S13" i="35"/>
  <c r="S12" i="35"/>
  <c r="S11" i="35"/>
  <c r="S10" i="35"/>
  <c r="S9" i="35"/>
  <c r="S8" i="35"/>
  <c r="S7" i="35"/>
  <c r="S6" i="35"/>
  <c r="S5" i="35"/>
  <c r="T7" i="33"/>
  <c r="S65" i="33"/>
  <c r="S64" i="33"/>
  <c r="S63" i="33"/>
  <c r="S62" i="33"/>
  <c r="S61" i="33"/>
  <c r="S60" i="33"/>
  <c r="S59" i="33"/>
  <c r="S58" i="33"/>
  <c r="S57" i="33"/>
  <c r="S56" i="33"/>
  <c r="S55" i="33"/>
  <c r="S54" i="33"/>
  <c r="N66" i="33"/>
  <c r="S45" i="33"/>
  <c r="S44" i="33"/>
  <c r="S43" i="33"/>
  <c r="S42" i="33"/>
  <c r="S41" i="33"/>
  <c r="S40" i="33"/>
  <c r="S39" i="33"/>
  <c r="S38" i="33"/>
  <c r="S37" i="33"/>
  <c r="S36" i="33"/>
  <c r="S35" i="33"/>
  <c r="S34" i="33"/>
  <c r="S33" i="33"/>
  <c r="S32" i="33"/>
  <c r="S31" i="33"/>
  <c r="S30" i="33"/>
  <c r="S29" i="33"/>
  <c r="S28" i="33"/>
  <c r="S27" i="33"/>
  <c r="S26" i="33"/>
  <c r="L96" i="3"/>
  <c r="H43" i="35"/>
  <c r="V66" i="3"/>
  <c r="H35" i="3"/>
  <c r="R24" i="3"/>
  <c r="N24" i="3"/>
  <c r="J24" i="3"/>
  <c r="V22" i="3"/>
  <c r="V18" i="3"/>
  <c r="V17" i="3"/>
  <c r="V16" i="3"/>
  <c r="V15" i="3"/>
  <c r="V13" i="3"/>
  <c r="V12" i="3"/>
  <c r="L12" i="34"/>
  <c r="G12" i="34"/>
  <c r="S47" i="33" l="1"/>
  <c r="T8" i="33"/>
  <c r="T14" i="33" s="1"/>
  <c r="X65" i="33"/>
  <c r="S66" i="33"/>
  <c r="X55" i="33" s="1"/>
  <c r="X45" i="33"/>
  <c r="X34" i="33"/>
  <c r="X26" i="33"/>
  <c r="X46" i="33"/>
  <c r="X28" i="33"/>
  <c r="X31" i="33"/>
  <c r="X43" i="33"/>
  <c r="X44" i="33"/>
  <c r="X38" i="33"/>
  <c r="X27" i="33"/>
  <c r="AC14" i="52"/>
  <c r="AC10" i="52"/>
  <c r="Y14" i="51"/>
  <c r="AC14" i="50"/>
  <c r="U26" i="49"/>
  <c r="U23" i="49"/>
  <c r="U24" i="49"/>
  <c r="AC13" i="50"/>
  <c r="U31" i="47"/>
  <c r="AC10" i="47"/>
  <c r="J43" i="40"/>
  <c r="T17" i="53"/>
  <c r="AC15" i="52"/>
  <c r="U27" i="49"/>
  <c r="U32" i="47"/>
  <c r="AC18" i="47"/>
  <c r="U15" i="45"/>
  <c r="Y15" i="45" s="1"/>
  <c r="V23" i="44"/>
  <c r="U14" i="41"/>
  <c r="U15" i="39"/>
  <c r="AF94" i="40"/>
  <c r="AF70" i="40"/>
  <c r="AF65" i="40"/>
  <c r="R43" i="40"/>
  <c r="AF44" i="40" s="1"/>
  <c r="N43" i="40"/>
  <c r="AF43" i="40" s="1"/>
  <c r="V20" i="40"/>
  <c r="V19" i="40"/>
  <c r="Z20" i="44"/>
  <c r="W31" i="43"/>
  <c r="Z21" i="44"/>
  <c r="U22" i="45"/>
  <c r="Y22" i="45" s="1"/>
  <c r="U91" i="3"/>
  <c r="V18" i="40"/>
  <c r="Z20" i="40"/>
  <c r="U92" i="3"/>
  <c r="Y22" i="52"/>
  <c r="Y24" i="52" s="1"/>
  <c r="AC11" i="52"/>
  <c r="U21" i="50"/>
  <c r="AC10" i="49"/>
  <c r="U26" i="47"/>
  <c r="Y13" i="45"/>
  <c r="W12" i="43"/>
  <c r="W14" i="43"/>
  <c r="T14" i="54"/>
  <c r="X17" i="53"/>
  <c r="T9" i="53"/>
  <c r="U24" i="52"/>
  <c r="AC24" i="52"/>
  <c r="AC13" i="52"/>
  <c r="AC12" i="52"/>
  <c r="Y16" i="52"/>
  <c r="AE16" i="52"/>
  <c r="U24" i="51"/>
  <c r="Q24" i="51"/>
  <c r="Y12" i="51"/>
  <c r="Y11" i="51"/>
  <c r="U23" i="50"/>
  <c r="U22" i="50"/>
  <c r="Q25" i="50"/>
  <c r="Y25" i="50"/>
  <c r="AC12" i="50"/>
  <c r="AC11" i="50"/>
  <c r="AE15" i="50"/>
  <c r="U25" i="49"/>
  <c r="Q29" i="49"/>
  <c r="Y29" i="49"/>
  <c r="Y17" i="49"/>
  <c r="AC12" i="49"/>
  <c r="AC14" i="49"/>
  <c r="AC11" i="49"/>
  <c r="AC13" i="49"/>
  <c r="AE17" i="49"/>
  <c r="U29" i="47"/>
  <c r="U25" i="47"/>
  <c r="U27" i="47"/>
  <c r="U28" i="47"/>
  <c r="U30" i="47"/>
  <c r="Q33" i="47"/>
  <c r="AC12" i="47"/>
  <c r="AC14" i="47"/>
  <c r="AC13" i="47"/>
  <c r="AC16" i="47"/>
  <c r="AC15" i="47"/>
  <c r="AC17" i="47"/>
  <c r="Y19" i="47"/>
  <c r="AE19" i="47"/>
  <c r="Z11" i="44"/>
  <c r="Z10" i="44"/>
  <c r="Z13" i="44"/>
  <c r="Z15" i="44"/>
  <c r="Z12" i="44"/>
  <c r="Z14" i="44"/>
  <c r="Z17" i="44"/>
  <c r="Z16" i="44"/>
  <c r="Z18" i="44"/>
  <c r="Z19" i="44"/>
  <c r="W16" i="43"/>
  <c r="W20" i="43"/>
  <c r="W13" i="43"/>
  <c r="W15" i="43"/>
  <c r="W18" i="43"/>
  <c r="W24" i="43"/>
  <c r="W17" i="43"/>
  <c r="W19" i="43"/>
  <c r="W22" i="43"/>
  <c r="W27" i="43"/>
  <c r="W21" i="43"/>
  <c r="W23" i="43"/>
  <c r="W25" i="43"/>
  <c r="W29" i="43"/>
  <c r="W26" i="43"/>
  <c r="W28" i="43"/>
  <c r="Z32" i="43"/>
  <c r="Y14" i="41"/>
  <c r="Z18" i="40"/>
  <c r="R15" i="39"/>
  <c r="R12" i="42"/>
  <c r="U95" i="3"/>
  <c r="U94" i="3"/>
  <c r="S43" i="35"/>
  <c r="Z12" i="34"/>
  <c r="X12" i="34"/>
  <c r="Y16" i="45"/>
  <c r="Z19" i="40"/>
  <c r="J42" i="40"/>
  <c r="J44" i="40"/>
  <c r="V44" i="40" s="1"/>
  <c r="X56" i="33"/>
  <c r="V24" i="3"/>
  <c r="M14" i="45" l="1"/>
  <c r="M13" i="45"/>
  <c r="M19" i="45"/>
  <c r="M9" i="45"/>
  <c r="M17" i="45"/>
  <c r="M10" i="45"/>
  <c r="M18" i="45"/>
  <c r="M21" i="45"/>
  <c r="M11" i="45"/>
  <c r="M20" i="45"/>
  <c r="M16" i="45"/>
  <c r="S20" i="45"/>
  <c r="S16" i="45"/>
  <c r="S11" i="45"/>
  <c r="S18" i="45"/>
  <c r="S13" i="45"/>
  <c r="S19" i="45"/>
  <c r="S9" i="45"/>
  <c r="S21" i="45"/>
  <c r="S17" i="45"/>
  <c r="S10" i="45"/>
  <c r="V43" i="40"/>
  <c r="Z43" i="40"/>
  <c r="V42" i="40"/>
  <c r="AF45" i="40" s="1"/>
  <c r="W32" i="43"/>
  <c r="AC16" i="52"/>
  <c r="U25" i="50"/>
  <c r="AC15" i="50"/>
  <c r="U29" i="49"/>
  <c r="AC17" i="49"/>
  <c r="U33" i="47"/>
  <c r="Y15" i="51"/>
  <c r="AC19" i="47"/>
  <c r="Z23" i="44"/>
  <c r="X40" i="33"/>
  <c r="X42" i="33"/>
  <c r="X36" i="33"/>
  <c r="X32" i="33"/>
  <c r="X30" i="33"/>
  <c r="X41" i="33"/>
  <c r="X39" i="33"/>
  <c r="X37" i="33"/>
  <c r="X35" i="33"/>
  <c r="X33" i="33"/>
  <c r="X29" i="33"/>
  <c r="X63" i="33"/>
  <c r="X59" i="33"/>
  <c r="X64" i="33"/>
  <c r="X60" i="33"/>
  <c r="X61" i="33"/>
  <c r="X57" i="33"/>
  <c r="X66" i="33" s="1"/>
  <c r="X62" i="33"/>
  <c r="X58" i="33"/>
  <c r="U23" i="45"/>
  <c r="Y23" i="45" s="1"/>
  <c r="Z44" i="40"/>
  <c r="Z42" i="40"/>
  <c r="X47" i="33" l="1"/>
  <c r="S12" i="45"/>
  <c r="M12" i="45"/>
  <c r="S22" i="45"/>
  <c r="S15" i="45"/>
  <c r="S23" i="45" l="1"/>
</calcChain>
</file>

<file path=xl/sharedStrings.xml><?xml version="1.0" encoding="utf-8"?>
<sst xmlns="http://schemas.openxmlformats.org/spreadsheetml/2006/main" count="916" uniqueCount="616">
  <si>
    <t>[第６表]</t>
    <rPh sb="1" eb="2">
      <t>ダイ</t>
    </rPh>
    <rPh sb="3" eb="4">
      <t>ヒョウ</t>
    </rPh>
    <phoneticPr fontId="4"/>
  </si>
  <si>
    <t>［第７表］</t>
    <rPh sb="1" eb="2">
      <t>ダイ</t>
    </rPh>
    <rPh sb="3" eb="4">
      <t>ヒョウ</t>
    </rPh>
    <phoneticPr fontId="4"/>
  </si>
  <si>
    <t>[第１０表]</t>
    <rPh sb="1" eb="2">
      <t>ダイ</t>
    </rPh>
    <rPh sb="4" eb="5">
      <t>ヒョウ</t>
    </rPh>
    <phoneticPr fontId="4"/>
  </si>
  <si>
    <t>[第１１表]</t>
    <rPh sb="1" eb="2">
      <t>ダイ</t>
    </rPh>
    <rPh sb="4" eb="5">
      <t>ヒョウ</t>
    </rPh>
    <phoneticPr fontId="4"/>
  </si>
  <si>
    <t>財政運営について</t>
    <rPh sb="0" eb="2">
      <t>ザイセイ</t>
    </rPh>
    <rPh sb="2" eb="4">
      <t>ウンエイ</t>
    </rPh>
    <phoneticPr fontId="4"/>
  </si>
  <si>
    <t>[第５表]</t>
    <rPh sb="1" eb="2">
      <t>ダイ</t>
    </rPh>
    <rPh sb="3" eb="4">
      <t>ヒョウ</t>
    </rPh>
    <phoneticPr fontId="4"/>
  </si>
  <si>
    <t>財政の主な数値</t>
    <rPh sb="0" eb="2">
      <t>ザイセイ</t>
    </rPh>
    <rPh sb="3" eb="4">
      <t>オモ</t>
    </rPh>
    <rPh sb="5" eb="7">
      <t>スウチ</t>
    </rPh>
    <phoneticPr fontId="4"/>
  </si>
  <si>
    <t>（単位：千円）</t>
    <rPh sb="1" eb="3">
      <t>タンイ</t>
    </rPh>
    <rPh sb="4" eb="6">
      <t>センエン</t>
    </rPh>
    <phoneticPr fontId="4"/>
  </si>
  <si>
    <t>歳入総額</t>
    <rPh sb="0" eb="2">
      <t>サイニュウ</t>
    </rPh>
    <rPh sb="2" eb="4">
      <t>ソウガク</t>
    </rPh>
    <phoneticPr fontId="4"/>
  </si>
  <si>
    <t>歳出総額</t>
    <rPh sb="0" eb="2">
      <t>サイシュツ</t>
    </rPh>
    <rPh sb="2" eb="4">
      <t>ソウガク</t>
    </rPh>
    <phoneticPr fontId="4"/>
  </si>
  <si>
    <t>差引額</t>
    <rPh sb="0" eb="2">
      <t>サシヒキ</t>
    </rPh>
    <rPh sb="2" eb="3">
      <t>ガク</t>
    </rPh>
    <phoneticPr fontId="4"/>
  </si>
  <si>
    <t>翌年度に繰り越すべき財源</t>
    <rPh sb="0" eb="3">
      <t>ヨクネンド</t>
    </rPh>
    <rPh sb="4" eb="5">
      <t>ク</t>
    </rPh>
    <rPh sb="6" eb="7">
      <t>コ</t>
    </rPh>
    <rPh sb="10" eb="12">
      <t>ザイゲン</t>
    </rPh>
    <phoneticPr fontId="4"/>
  </si>
  <si>
    <t>実質収支</t>
    <rPh sb="0" eb="2">
      <t>ジッシツ</t>
    </rPh>
    <rPh sb="2" eb="4">
      <t>シュウシ</t>
    </rPh>
    <phoneticPr fontId="4"/>
  </si>
  <si>
    <t>単年度収支額</t>
    <rPh sb="0" eb="3">
      <t>タンネンド</t>
    </rPh>
    <rPh sb="3" eb="5">
      <t>シュウシ</t>
    </rPh>
    <rPh sb="5" eb="6">
      <t>ガク</t>
    </rPh>
    <phoneticPr fontId="4"/>
  </si>
  <si>
    <t>積立金</t>
    <rPh sb="0" eb="2">
      <t>ツミタテ</t>
    </rPh>
    <rPh sb="2" eb="3">
      <t>キン</t>
    </rPh>
    <phoneticPr fontId="4"/>
  </si>
  <si>
    <t>積立金取り崩し額</t>
    <rPh sb="0" eb="2">
      <t>ツミタテ</t>
    </rPh>
    <rPh sb="2" eb="3">
      <t>キン</t>
    </rPh>
    <rPh sb="3" eb="4">
      <t>ト</t>
    </rPh>
    <rPh sb="5" eb="6">
      <t>クズ</t>
    </rPh>
    <rPh sb="7" eb="8">
      <t>ガク</t>
    </rPh>
    <phoneticPr fontId="4"/>
  </si>
  <si>
    <t>繰上償還額</t>
    <rPh sb="0" eb="2">
      <t>クリア</t>
    </rPh>
    <rPh sb="2" eb="4">
      <t>ショウカン</t>
    </rPh>
    <rPh sb="4" eb="5">
      <t>ガク</t>
    </rPh>
    <phoneticPr fontId="4"/>
  </si>
  <si>
    <t>実質単年度収支</t>
    <rPh sb="0" eb="2">
      <t>ジッシツ</t>
    </rPh>
    <rPh sb="2" eb="5">
      <t>タンネンド</t>
    </rPh>
    <rPh sb="5" eb="7">
      <t>シュウシ</t>
    </rPh>
    <phoneticPr fontId="4"/>
  </si>
  <si>
    <t>経常収支比率</t>
    <rPh sb="0" eb="2">
      <t>ケイジョウ</t>
    </rPh>
    <rPh sb="2" eb="4">
      <t>シュウシ</t>
    </rPh>
    <rPh sb="4" eb="6">
      <t>ヒリツ</t>
    </rPh>
    <phoneticPr fontId="4"/>
  </si>
  <si>
    <t>実質公債費比率</t>
    <rPh sb="0" eb="2">
      <t>ジッシツ</t>
    </rPh>
    <rPh sb="2" eb="5">
      <t>コウサイヒ</t>
    </rPh>
    <rPh sb="5" eb="7">
      <t>ヒリツ</t>
    </rPh>
    <phoneticPr fontId="4"/>
  </si>
  <si>
    <t>地方債現在高</t>
    <rPh sb="0" eb="2">
      <t>チホウ</t>
    </rPh>
    <rPh sb="2" eb="3">
      <t>サイ</t>
    </rPh>
    <rPh sb="3" eb="5">
      <t>ゲンザイ</t>
    </rPh>
    <rPh sb="5" eb="6">
      <t>ダカ</t>
    </rPh>
    <phoneticPr fontId="4"/>
  </si>
  <si>
    <t>積立金現在高</t>
    <rPh sb="0" eb="2">
      <t>ツミタテ</t>
    </rPh>
    <rPh sb="2" eb="3">
      <t>キン</t>
    </rPh>
    <rPh sb="3" eb="5">
      <t>ゲンザイ</t>
    </rPh>
    <rPh sb="5" eb="6">
      <t>ダカ</t>
    </rPh>
    <phoneticPr fontId="4"/>
  </si>
  <si>
    <t>標準財政規模</t>
    <rPh sb="0" eb="2">
      <t>ヒョウジュン</t>
    </rPh>
    <rPh sb="2" eb="4">
      <t>ザイセイ</t>
    </rPh>
    <rPh sb="4" eb="6">
      <t>キボ</t>
    </rPh>
    <phoneticPr fontId="4"/>
  </si>
  <si>
    <t>区　　　　分</t>
    <rPh sb="0" eb="1">
      <t>ク</t>
    </rPh>
    <rPh sb="5" eb="6">
      <t>ブン</t>
    </rPh>
    <phoneticPr fontId="4"/>
  </si>
  <si>
    <t>会　　計　　別</t>
    <rPh sb="0" eb="1">
      <t>カイ</t>
    </rPh>
    <rPh sb="3" eb="4">
      <t>ケイ</t>
    </rPh>
    <rPh sb="6" eb="7">
      <t>ベツ</t>
    </rPh>
    <phoneticPr fontId="4"/>
  </si>
  <si>
    <t>一般会計繰入金</t>
    <rPh sb="0" eb="2">
      <t>イッパン</t>
    </rPh>
    <rPh sb="2" eb="3">
      <t>カイ</t>
    </rPh>
    <rPh sb="3" eb="4">
      <t>ケイ</t>
    </rPh>
    <rPh sb="4" eb="6">
      <t>クリイレ</t>
    </rPh>
    <rPh sb="6" eb="7">
      <t>キン</t>
    </rPh>
    <phoneticPr fontId="4"/>
  </si>
  <si>
    <t>合　　　　　　　　計</t>
    <rPh sb="0" eb="1">
      <t>ゴウ</t>
    </rPh>
    <rPh sb="9" eb="10">
      <t>ケイ</t>
    </rPh>
    <phoneticPr fontId="4"/>
  </si>
  <si>
    <t>各特別会計財政収支状況</t>
    <rPh sb="0" eb="1">
      <t>カク</t>
    </rPh>
    <rPh sb="1" eb="3">
      <t>トクベツ</t>
    </rPh>
    <rPh sb="3" eb="5">
      <t>カイケイ</t>
    </rPh>
    <rPh sb="5" eb="7">
      <t>ザイセイ</t>
    </rPh>
    <rPh sb="7" eb="9">
      <t>シュウシ</t>
    </rPh>
    <rPh sb="9" eb="11">
      <t>ジョウキョウ</t>
    </rPh>
    <phoneticPr fontId="4"/>
  </si>
  <si>
    <t>《財政健全化法における健全化判断比率及び資金不足比率》</t>
    <rPh sb="1" eb="3">
      <t>ザイセイ</t>
    </rPh>
    <rPh sb="3" eb="6">
      <t>ケンゼンカ</t>
    </rPh>
    <rPh sb="6" eb="7">
      <t>ホウ</t>
    </rPh>
    <rPh sb="11" eb="14">
      <t>ケンゼンカ</t>
    </rPh>
    <rPh sb="14" eb="16">
      <t>ハンダン</t>
    </rPh>
    <rPh sb="16" eb="18">
      <t>ヒリツ</t>
    </rPh>
    <rPh sb="18" eb="19">
      <t>オヨ</t>
    </rPh>
    <rPh sb="20" eb="22">
      <t>シキン</t>
    </rPh>
    <rPh sb="22" eb="24">
      <t>ブソク</t>
    </rPh>
    <rPh sb="24" eb="26">
      <t>ヒリツ</t>
    </rPh>
    <phoneticPr fontId="4"/>
  </si>
  <si>
    <t>本　　　町</t>
    <rPh sb="0" eb="1">
      <t>ホン</t>
    </rPh>
    <rPh sb="4" eb="5">
      <t>チョウ</t>
    </rPh>
    <phoneticPr fontId="4"/>
  </si>
  <si>
    <t>比率</t>
    <rPh sb="0" eb="2">
      <t>ヒリツ</t>
    </rPh>
    <phoneticPr fontId="4"/>
  </si>
  <si>
    <t>連結実質</t>
    <rPh sb="0" eb="2">
      <t>レンケツ</t>
    </rPh>
    <rPh sb="2" eb="4">
      <t>ジッシツ</t>
    </rPh>
    <phoneticPr fontId="4"/>
  </si>
  <si>
    <t>実質赤字</t>
    <rPh sb="0" eb="2">
      <t>ジッシツ</t>
    </rPh>
    <rPh sb="2" eb="3">
      <t>アカ</t>
    </rPh>
    <rPh sb="3" eb="4">
      <t>アカジ</t>
    </rPh>
    <phoneticPr fontId="4"/>
  </si>
  <si>
    <t>赤字比率</t>
    <rPh sb="0" eb="2">
      <t>アカジ</t>
    </rPh>
    <rPh sb="2" eb="4">
      <t>ヒリツ</t>
    </rPh>
    <phoneticPr fontId="4"/>
  </si>
  <si>
    <t>実質公債</t>
    <rPh sb="0" eb="2">
      <t>ジッシツ</t>
    </rPh>
    <rPh sb="2" eb="4">
      <t>コウサイ</t>
    </rPh>
    <phoneticPr fontId="4"/>
  </si>
  <si>
    <t>将来</t>
    <rPh sb="0" eb="2">
      <t>ショウライ</t>
    </rPh>
    <phoneticPr fontId="4"/>
  </si>
  <si>
    <t>負担率</t>
    <rPh sb="0" eb="3">
      <t>フタンリツ</t>
    </rPh>
    <phoneticPr fontId="4"/>
  </si>
  <si>
    <t>早期健全化基準</t>
    <rPh sb="0" eb="2">
      <t>ソウキ</t>
    </rPh>
    <rPh sb="2" eb="5">
      <t>ケンゼンカ</t>
    </rPh>
    <rPh sb="5" eb="7">
      <t>キジュン</t>
    </rPh>
    <phoneticPr fontId="4"/>
  </si>
  <si>
    <t>財政再生基準</t>
    <rPh sb="0" eb="2">
      <t>ザイセイ</t>
    </rPh>
    <rPh sb="2" eb="4">
      <t>サイセイ</t>
    </rPh>
    <rPh sb="4" eb="6">
      <t>キジュン</t>
    </rPh>
    <phoneticPr fontId="4"/>
  </si>
  <si>
    <t>①　歳　入</t>
    <rPh sb="2" eb="3">
      <t>サイ</t>
    </rPh>
    <rPh sb="4" eb="5">
      <t>ニュウ</t>
    </rPh>
    <phoneticPr fontId="4"/>
  </si>
  <si>
    <t>町税</t>
    <rPh sb="0" eb="2">
      <t>チョウゼイ</t>
    </rPh>
    <phoneticPr fontId="4"/>
  </si>
  <si>
    <t>地方譲与税</t>
    <rPh sb="0" eb="2">
      <t>チホウ</t>
    </rPh>
    <rPh sb="2" eb="4">
      <t>ジョウヨ</t>
    </rPh>
    <rPh sb="4" eb="5">
      <t>ゼイ</t>
    </rPh>
    <phoneticPr fontId="4"/>
  </si>
  <si>
    <t>利子割交付金</t>
    <rPh sb="0" eb="2">
      <t>リシ</t>
    </rPh>
    <rPh sb="2" eb="3">
      <t>ワ</t>
    </rPh>
    <rPh sb="3" eb="6">
      <t>コウフキン</t>
    </rPh>
    <phoneticPr fontId="4"/>
  </si>
  <si>
    <t>配当割交付金</t>
    <rPh sb="0" eb="2">
      <t>ハイトウ</t>
    </rPh>
    <rPh sb="2" eb="3">
      <t>ワ</t>
    </rPh>
    <rPh sb="3" eb="6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</si>
  <si>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</si>
  <si>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  <rPh sb="0" eb="2">
      <t>チホウ</t>
    </rPh>
    <rPh sb="2" eb="5">
      <t>コウフゼイ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</si>
  <si>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</si>
  <si>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国庫支出金</t>
    <rPh sb="0" eb="1">
      <t>コク</t>
    </rPh>
    <rPh sb="1" eb="2">
      <t>コ</t>
    </rPh>
    <rPh sb="2" eb="4">
      <t>シシュツ</t>
    </rPh>
    <rPh sb="4" eb="5">
      <t>キン</t>
    </rPh>
    <phoneticPr fontId="4"/>
  </si>
  <si>
    <t>県支出金</t>
    <rPh sb="0" eb="1">
      <t>ケン</t>
    </rPh>
    <rPh sb="1" eb="3">
      <t>シシュツ</t>
    </rPh>
    <rPh sb="3" eb="4">
      <t>キン</t>
    </rPh>
    <phoneticPr fontId="4"/>
  </si>
  <si>
    <t>財産収入</t>
    <rPh sb="0" eb="2">
      <t>ザイサン</t>
    </rPh>
    <rPh sb="2" eb="4">
      <t>シュウニュウ</t>
    </rPh>
    <phoneticPr fontId="4"/>
  </si>
  <si>
    <t>寄付金</t>
    <rPh sb="0" eb="3">
      <t>キフキン</t>
    </rPh>
    <phoneticPr fontId="4"/>
  </si>
  <si>
    <t>繰入金</t>
    <rPh sb="0" eb="3">
      <t>クリイレキン</t>
    </rPh>
    <phoneticPr fontId="4"/>
  </si>
  <si>
    <t>繰越金</t>
    <rPh sb="0" eb="3">
      <t>クリコシキン</t>
    </rPh>
    <phoneticPr fontId="4"/>
  </si>
  <si>
    <t>諸収入</t>
    <rPh sb="0" eb="3">
      <t>ショシュウニュウ</t>
    </rPh>
    <phoneticPr fontId="4"/>
  </si>
  <si>
    <t>町債</t>
    <rPh sb="0" eb="1">
      <t>チョウ</t>
    </rPh>
    <rPh sb="1" eb="2">
      <t>サイ</t>
    </rPh>
    <phoneticPr fontId="4"/>
  </si>
  <si>
    <t>合　　計</t>
    <rPh sb="0" eb="1">
      <t>ゴウ</t>
    </rPh>
    <rPh sb="3" eb="4">
      <t>ケイ</t>
    </rPh>
    <phoneticPr fontId="4"/>
  </si>
  <si>
    <t>使用料及び手数料</t>
    <rPh sb="0" eb="3">
      <t>シヨウリョウ</t>
    </rPh>
    <rPh sb="3" eb="4">
      <t>オヨ</t>
    </rPh>
    <rPh sb="5" eb="8">
      <t>テスウリョウ</t>
    </rPh>
    <phoneticPr fontId="4"/>
  </si>
  <si>
    <t>地方消費税
交付金</t>
    <rPh sb="0" eb="2">
      <t>チホウ</t>
    </rPh>
    <rPh sb="2" eb="5">
      <t>ショウヒゼイ</t>
    </rPh>
    <rPh sb="6" eb="9">
      <t>コウフキン</t>
    </rPh>
    <phoneticPr fontId="4"/>
  </si>
  <si>
    <t>株式譲渡所得
交付金</t>
    <rPh sb="0" eb="2">
      <t>カブシキ</t>
    </rPh>
    <rPh sb="2" eb="4">
      <t>ジョウト</t>
    </rPh>
    <rPh sb="4" eb="6">
      <t>ショトク</t>
    </rPh>
    <rPh sb="7" eb="10">
      <t>コウフキン</t>
    </rPh>
    <phoneticPr fontId="4"/>
  </si>
  <si>
    <t>交通安全対策
交付金</t>
    <rPh sb="0" eb="2">
      <t>コウツウ</t>
    </rPh>
    <rPh sb="2" eb="4">
      <t>アンゼン</t>
    </rPh>
    <rPh sb="4" eb="6">
      <t>タイサク</t>
    </rPh>
    <rPh sb="7" eb="10">
      <t>コウフキン</t>
    </rPh>
    <phoneticPr fontId="4"/>
  </si>
  <si>
    <t>自動車取得税
交付金</t>
    <rPh sb="0" eb="3">
      <t>ジドウシャ</t>
    </rPh>
    <rPh sb="3" eb="5">
      <t>シュトク</t>
    </rPh>
    <rPh sb="5" eb="6">
      <t>ゼイ</t>
    </rPh>
    <rPh sb="7" eb="10">
      <t>コウフキン</t>
    </rPh>
    <phoneticPr fontId="4"/>
  </si>
  <si>
    <t>款　　　別</t>
    <rPh sb="0" eb="1">
      <t>カン</t>
    </rPh>
    <rPh sb="4" eb="5">
      <t>ベツ</t>
    </rPh>
    <phoneticPr fontId="4"/>
  </si>
  <si>
    <t>予算額</t>
    <rPh sb="0" eb="3">
      <t>ヨサンガク</t>
    </rPh>
    <phoneticPr fontId="4"/>
  </si>
  <si>
    <t>決算額</t>
    <rPh sb="0" eb="3">
      <t>ケッサンガク</t>
    </rPh>
    <phoneticPr fontId="4"/>
  </si>
  <si>
    <t>欠損額</t>
    <rPh sb="0" eb="3">
      <t>ケッソンガク</t>
    </rPh>
    <phoneticPr fontId="4"/>
  </si>
  <si>
    <t>未済額</t>
    <rPh sb="0" eb="1">
      <t>ミ</t>
    </rPh>
    <rPh sb="1" eb="2">
      <t>ス</t>
    </rPh>
    <rPh sb="2" eb="3">
      <t>ガク</t>
    </rPh>
    <phoneticPr fontId="4"/>
  </si>
  <si>
    <t>構成比</t>
    <rPh sb="0" eb="2">
      <t>コウセイ</t>
    </rPh>
    <rPh sb="2" eb="3">
      <t>ヒ</t>
    </rPh>
    <phoneticPr fontId="4"/>
  </si>
  <si>
    <t>不　納</t>
    <rPh sb="0" eb="1">
      <t>フ</t>
    </rPh>
    <rPh sb="2" eb="3">
      <t>オサメ</t>
    </rPh>
    <phoneticPr fontId="4"/>
  </si>
  <si>
    <t>収　入</t>
    <rPh sb="0" eb="1">
      <t>オサム</t>
    </rPh>
    <rPh sb="2" eb="3">
      <t>ニュウ</t>
    </rPh>
    <phoneticPr fontId="4"/>
  </si>
  <si>
    <t>［第８表］</t>
    <rPh sb="1" eb="2">
      <t>ダイ</t>
    </rPh>
    <rPh sb="3" eb="4">
      <t>ヒョウ</t>
    </rPh>
    <phoneticPr fontId="4"/>
  </si>
  <si>
    <t>議会費</t>
    <rPh sb="0" eb="2">
      <t>ギカイ</t>
    </rPh>
    <rPh sb="2" eb="3">
      <t>ヒ</t>
    </rPh>
    <phoneticPr fontId="4"/>
  </si>
  <si>
    <t>総務費</t>
    <rPh sb="0" eb="3">
      <t>ソウムヒ</t>
    </rPh>
    <phoneticPr fontId="4"/>
  </si>
  <si>
    <t>民生費</t>
    <rPh sb="0" eb="3">
      <t>ミンセイヒ</t>
    </rPh>
    <phoneticPr fontId="4"/>
  </si>
  <si>
    <t>衛生費</t>
    <rPh sb="0" eb="3">
      <t>エイセイヒ</t>
    </rPh>
    <phoneticPr fontId="4"/>
  </si>
  <si>
    <t>農林水産業費</t>
    <rPh sb="0" eb="2">
      <t>ノウリン</t>
    </rPh>
    <rPh sb="2" eb="5">
      <t>スイサンギョウ</t>
    </rPh>
    <rPh sb="5" eb="6">
      <t>ヒ</t>
    </rPh>
    <phoneticPr fontId="4"/>
  </si>
  <si>
    <t>商工費</t>
    <rPh sb="0" eb="3">
      <t>ショウコウヒ</t>
    </rPh>
    <phoneticPr fontId="4"/>
  </si>
  <si>
    <t>土木費</t>
    <rPh sb="0" eb="3">
      <t>ドボクヒ</t>
    </rPh>
    <phoneticPr fontId="4"/>
  </si>
  <si>
    <t>教育費</t>
    <rPh sb="0" eb="2">
      <t>キョウイク</t>
    </rPh>
    <rPh sb="2" eb="3">
      <t>ヒ</t>
    </rPh>
    <phoneticPr fontId="4"/>
  </si>
  <si>
    <t>消防費</t>
    <rPh sb="0" eb="3">
      <t>ショウボウヒ</t>
    </rPh>
    <phoneticPr fontId="4"/>
  </si>
  <si>
    <t>災害復旧費</t>
    <rPh sb="0" eb="2">
      <t>サイガイ</t>
    </rPh>
    <rPh sb="2" eb="5">
      <t>フッキュウヒ</t>
    </rPh>
    <phoneticPr fontId="4"/>
  </si>
  <si>
    <t>公債費</t>
    <rPh sb="0" eb="2">
      <t>コウサイ</t>
    </rPh>
    <rPh sb="2" eb="3">
      <t>ヒ</t>
    </rPh>
    <phoneticPr fontId="4"/>
  </si>
  <si>
    <t>諸支出金</t>
    <rPh sb="0" eb="1">
      <t>ショ</t>
    </rPh>
    <rPh sb="1" eb="4">
      <t>シシュツキン</t>
    </rPh>
    <phoneticPr fontId="4"/>
  </si>
  <si>
    <t>予備費</t>
    <rPh sb="0" eb="3">
      <t>ヨビヒ</t>
    </rPh>
    <phoneticPr fontId="4"/>
  </si>
  <si>
    <t>目的区分</t>
    <rPh sb="0" eb="2">
      <t>モクテキ</t>
    </rPh>
    <rPh sb="2" eb="4">
      <t>クブン</t>
    </rPh>
    <phoneticPr fontId="4"/>
  </si>
  <si>
    <t>増　減
（A）－（B)</t>
    <rPh sb="0" eb="1">
      <t>ゾウ</t>
    </rPh>
    <rPh sb="2" eb="3">
      <t>ゲン</t>
    </rPh>
    <phoneticPr fontId="4"/>
  </si>
  <si>
    <t>合　　　　　　　計</t>
    <rPh sb="0" eb="1">
      <t>ゴウ</t>
    </rPh>
    <rPh sb="8" eb="9">
      <t>ケイ</t>
    </rPh>
    <phoneticPr fontId="4"/>
  </si>
  <si>
    <t>前年度比
（A)/(B)</t>
    <rPh sb="0" eb="3">
      <t>ゼンネンド</t>
    </rPh>
    <rPh sb="3" eb="4">
      <t>ヒ</t>
    </rPh>
    <phoneticPr fontId="4"/>
  </si>
  <si>
    <t>[第９表]</t>
    <rPh sb="1" eb="2">
      <t>ダイ</t>
    </rPh>
    <rPh sb="3" eb="4">
      <t>ヒョウ</t>
    </rPh>
    <phoneticPr fontId="4"/>
  </si>
  <si>
    <t>人件費</t>
    <rPh sb="0" eb="3">
      <t>ジンケンヒ</t>
    </rPh>
    <phoneticPr fontId="4"/>
  </si>
  <si>
    <t>扶助費</t>
    <rPh sb="0" eb="3">
      <t>フジョヒ</t>
    </rPh>
    <phoneticPr fontId="4"/>
  </si>
  <si>
    <t>計</t>
    <rPh sb="0" eb="1">
      <t>ケイ</t>
    </rPh>
    <phoneticPr fontId="4"/>
  </si>
  <si>
    <t>義務的経費</t>
    <rPh sb="0" eb="3">
      <t>ギムテキ</t>
    </rPh>
    <rPh sb="3" eb="5">
      <t>ケイヒ</t>
    </rPh>
    <phoneticPr fontId="4"/>
  </si>
  <si>
    <t>普通建設事業</t>
    <rPh sb="0" eb="2">
      <t>フツウ</t>
    </rPh>
    <rPh sb="2" eb="4">
      <t>ケンセツ</t>
    </rPh>
    <rPh sb="4" eb="6">
      <t>ジギョウ</t>
    </rPh>
    <phoneticPr fontId="4"/>
  </si>
  <si>
    <t>災害復旧事業</t>
    <rPh sb="0" eb="2">
      <t>サイガイ</t>
    </rPh>
    <rPh sb="2" eb="4">
      <t>フッキュウ</t>
    </rPh>
    <rPh sb="4" eb="6">
      <t>ジギョウ</t>
    </rPh>
    <phoneticPr fontId="4"/>
  </si>
  <si>
    <t>投資的経費</t>
    <rPh sb="0" eb="2">
      <t>トウシ</t>
    </rPh>
    <rPh sb="2" eb="3">
      <t>テキ</t>
    </rPh>
    <rPh sb="3" eb="5">
      <t>ケイヒ</t>
    </rPh>
    <phoneticPr fontId="4"/>
  </si>
  <si>
    <t>物件費</t>
    <rPh sb="0" eb="3">
      <t>ブッケンヒ</t>
    </rPh>
    <phoneticPr fontId="4"/>
  </si>
  <si>
    <t>繰出金</t>
    <rPh sb="0" eb="2">
      <t>クリダ</t>
    </rPh>
    <rPh sb="2" eb="3">
      <t>キン</t>
    </rPh>
    <phoneticPr fontId="4"/>
  </si>
  <si>
    <t>その他の経費</t>
    <rPh sb="2" eb="3">
      <t>タ</t>
    </rPh>
    <rPh sb="4" eb="6">
      <t>ケイヒ</t>
    </rPh>
    <phoneticPr fontId="4"/>
  </si>
  <si>
    <t>決算額</t>
    <rPh sb="0" eb="2">
      <t>ケッサン</t>
    </rPh>
    <rPh sb="2" eb="3">
      <t>ガク</t>
    </rPh>
    <phoneticPr fontId="4"/>
  </si>
  <si>
    <t>増減額</t>
    <rPh sb="0" eb="3">
      <t>ゾウゲンガク</t>
    </rPh>
    <phoneticPr fontId="4"/>
  </si>
  <si>
    <t>伸率</t>
    <rPh sb="0" eb="1">
      <t>ノ</t>
    </rPh>
    <rPh sb="1" eb="2">
      <t>リツ</t>
    </rPh>
    <phoneticPr fontId="4"/>
  </si>
  <si>
    <t>合　　　　　計</t>
    <rPh sb="0" eb="1">
      <t>ゴウ</t>
    </rPh>
    <rPh sb="6" eb="7">
      <t>ケイ</t>
    </rPh>
    <phoneticPr fontId="4"/>
  </si>
  <si>
    <t>補助費等</t>
    <rPh sb="0" eb="2">
      <t>ホジョ</t>
    </rPh>
    <rPh sb="2" eb="3">
      <t>ヒ</t>
    </rPh>
    <rPh sb="3" eb="4">
      <t>トウ</t>
    </rPh>
    <phoneticPr fontId="4"/>
  </si>
  <si>
    <t>預金に利子ついて</t>
    <rPh sb="0" eb="2">
      <t>ヨキン</t>
    </rPh>
    <rPh sb="3" eb="5">
      <t>リシ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</si>
  <si>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</si>
  <si>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鹿児島銀行</t>
    <rPh sb="0" eb="3">
      <t>カゴシマ</t>
    </rPh>
    <rPh sb="3" eb="5">
      <t>ギンコウ</t>
    </rPh>
    <phoneticPr fontId="4"/>
  </si>
  <si>
    <t>奄美信用組合</t>
    <rPh sb="0" eb="2">
      <t>アマミ</t>
    </rPh>
    <rPh sb="2" eb="4">
      <t>シンヨウ</t>
    </rPh>
    <rPh sb="4" eb="6">
      <t>クミアイ</t>
    </rPh>
    <phoneticPr fontId="4"/>
  </si>
  <si>
    <t>奄美信用金庫</t>
    <rPh sb="0" eb="2">
      <t>アマミ</t>
    </rPh>
    <rPh sb="2" eb="4">
      <t>シンヨウ</t>
    </rPh>
    <rPh sb="4" eb="6">
      <t>キンコ</t>
    </rPh>
    <phoneticPr fontId="4"/>
  </si>
  <si>
    <t>伊仙郵便局</t>
    <rPh sb="0" eb="2">
      <t>イセン</t>
    </rPh>
    <rPh sb="2" eb="4">
      <t>ユウビン</t>
    </rPh>
    <rPh sb="4" eb="5">
      <t>キョク</t>
    </rPh>
    <phoneticPr fontId="4"/>
  </si>
  <si>
    <t>合計</t>
    <rPh sb="0" eb="2">
      <t>ゴウケイ</t>
    </rPh>
    <phoneticPr fontId="4"/>
  </si>
  <si>
    <t>借入年月日</t>
    <rPh sb="0" eb="2">
      <t>カリイレ</t>
    </rPh>
    <rPh sb="2" eb="3">
      <t>ネン</t>
    </rPh>
    <rPh sb="3" eb="4">
      <t>ガツ</t>
    </rPh>
    <rPh sb="4" eb="5">
      <t>ヒ</t>
    </rPh>
    <phoneticPr fontId="4"/>
  </si>
  <si>
    <t>返済年月日</t>
    <rPh sb="0" eb="2">
      <t>ヘンサイ</t>
    </rPh>
    <rPh sb="2" eb="3">
      <t>ネン</t>
    </rPh>
    <rPh sb="3" eb="5">
      <t>ガッピ</t>
    </rPh>
    <phoneticPr fontId="4"/>
  </si>
  <si>
    <t>借入利率</t>
    <rPh sb="0" eb="2">
      <t>カリイレ</t>
    </rPh>
    <rPh sb="2" eb="4">
      <t>リリツ</t>
    </rPh>
    <phoneticPr fontId="4"/>
  </si>
  <si>
    <t>借入理由</t>
    <rPh sb="0" eb="2">
      <t>カリイレ</t>
    </rPh>
    <rPh sb="2" eb="4">
      <t>リユウ</t>
    </rPh>
    <phoneticPr fontId="4"/>
  </si>
  <si>
    <t>工事金支払いの為</t>
    <rPh sb="0" eb="2">
      <t>コウジ</t>
    </rPh>
    <rPh sb="2" eb="3">
      <t>キン</t>
    </rPh>
    <rPh sb="3" eb="5">
      <t>シハラ</t>
    </rPh>
    <rPh sb="7" eb="8">
      <t>タメ</t>
    </rPh>
    <phoneticPr fontId="4"/>
  </si>
  <si>
    <t>[第１３表]</t>
    <rPh sb="1" eb="2">
      <t>ダイ</t>
    </rPh>
    <rPh sb="4" eb="5">
      <t>ヒョウ</t>
    </rPh>
    <phoneticPr fontId="4"/>
  </si>
  <si>
    <t>繰入金</t>
    <rPh sb="0" eb="2">
      <t>クリイレ</t>
    </rPh>
    <rPh sb="2" eb="3">
      <t>キン</t>
    </rPh>
    <phoneticPr fontId="4"/>
  </si>
  <si>
    <t>繰越金</t>
    <rPh sb="0" eb="2">
      <t>クリコシ</t>
    </rPh>
    <rPh sb="2" eb="3">
      <t>キン</t>
    </rPh>
    <phoneticPr fontId="4"/>
  </si>
  <si>
    <t>諸収入</t>
    <rPh sb="0" eb="1">
      <t>ショ</t>
    </rPh>
    <rPh sb="1" eb="3">
      <t>シュウニュウ</t>
    </rPh>
    <phoneticPr fontId="4"/>
  </si>
  <si>
    <t>国保歳入決算状況</t>
    <rPh sb="0" eb="2">
      <t>コクホ</t>
    </rPh>
    <rPh sb="2" eb="4">
      <t>サイニュウ</t>
    </rPh>
    <rPh sb="4" eb="6">
      <t>ケッサン</t>
    </rPh>
    <rPh sb="6" eb="8">
      <t>ジョウキョウ</t>
    </rPh>
    <phoneticPr fontId="4"/>
  </si>
  <si>
    <t>款　　　　別</t>
    <rPh sb="0" eb="1">
      <t>カン</t>
    </rPh>
    <rPh sb="5" eb="6">
      <t>ベツ</t>
    </rPh>
    <phoneticPr fontId="4"/>
  </si>
  <si>
    <t>保険給付費</t>
    <rPh sb="0" eb="2">
      <t>ホケン</t>
    </rPh>
    <rPh sb="2" eb="4">
      <t>キュウフ</t>
    </rPh>
    <rPh sb="4" eb="5">
      <t>ヒ</t>
    </rPh>
    <phoneticPr fontId="4"/>
  </si>
  <si>
    <t>共同事業拠出金</t>
    <rPh sb="0" eb="2">
      <t>キョウドウ</t>
    </rPh>
    <rPh sb="2" eb="4">
      <t>ジギョウ</t>
    </rPh>
    <rPh sb="4" eb="6">
      <t>キョシュツ</t>
    </rPh>
    <rPh sb="6" eb="7">
      <t>キン</t>
    </rPh>
    <phoneticPr fontId="4"/>
  </si>
  <si>
    <t>保健事業費</t>
    <rPh sb="0" eb="2">
      <t>ホケン</t>
    </rPh>
    <rPh sb="2" eb="4">
      <t>ジギョウ</t>
    </rPh>
    <rPh sb="4" eb="5">
      <t>ヒ</t>
    </rPh>
    <phoneticPr fontId="4"/>
  </si>
  <si>
    <t>基金積立金</t>
    <rPh sb="0" eb="2">
      <t>キキン</t>
    </rPh>
    <rPh sb="2" eb="4">
      <t>ツミタテ</t>
    </rPh>
    <rPh sb="4" eb="5">
      <t>キン</t>
    </rPh>
    <phoneticPr fontId="4"/>
  </si>
  <si>
    <t>諸支出金</t>
    <rPh sb="0" eb="1">
      <t>ショ</t>
    </rPh>
    <rPh sb="1" eb="3">
      <t>シシュツ</t>
    </rPh>
    <rPh sb="3" eb="4">
      <t>キン</t>
    </rPh>
    <phoneticPr fontId="4"/>
  </si>
  <si>
    <t>国保歳出決算状況</t>
    <rPh sb="0" eb="2">
      <t>コクホ</t>
    </rPh>
    <rPh sb="2" eb="4">
      <t>サイシュツ</t>
    </rPh>
    <rPh sb="4" eb="6">
      <t>ケッサン</t>
    </rPh>
    <rPh sb="6" eb="8">
      <t>ジョウキョウ</t>
    </rPh>
    <phoneticPr fontId="4"/>
  </si>
  <si>
    <t>国庫支出金</t>
    <rPh sb="0" eb="1">
      <t>コク</t>
    </rPh>
    <rPh sb="1" eb="2">
      <t>コ</t>
    </rPh>
    <rPh sb="2" eb="5">
      <t>シシュツキン</t>
    </rPh>
    <phoneticPr fontId="4"/>
  </si>
  <si>
    <t>介護保険歳入決算状況</t>
    <rPh sb="0" eb="2">
      <t>カイゴ</t>
    </rPh>
    <rPh sb="2" eb="4">
      <t>ホケン</t>
    </rPh>
    <rPh sb="4" eb="6">
      <t>サイニュウ</t>
    </rPh>
    <rPh sb="6" eb="8">
      <t>ケッサン</t>
    </rPh>
    <rPh sb="8" eb="10">
      <t>ジョウキョウ</t>
    </rPh>
    <phoneticPr fontId="4"/>
  </si>
  <si>
    <t>介護保険歳出決算状況</t>
    <rPh sb="0" eb="2">
      <t>カイゴ</t>
    </rPh>
    <rPh sb="2" eb="4">
      <t>ホケン</t>
    </rPh>
    <rPh sb="4" eb="6">
      <t>サイシュツ</t>
    </rPh>
    <rPh sb="6" eb="8">
      <t>ケッサン</t>
    </rPh>
    <rPh sb="8" eb="10">
      <t>ジョウキョウ</t>
    </rPh>
    <phoneticPr fontId="4"/>
  </si>
  <si>
    <t>預金利子</t>
    <rPh sb="0" eb="2">
      <t>ヨキン</t>
    </rPh>
    <rPh sb="2" eb="4">
      <t>リシ</t>
    </rPh>
    <phoneticPr fontId="4"/>
  </si>
  <si>
    <t>保険料</t>
    <rPh sb="0" eb="3">
      <t>ホケンリョウ</t>
    </rPh>
    <phoneticPr fontId="4"/>
  </si>
  <si>
    <t>支払基金交付金</t>
    <rPh sb="0" eb="2">
      <t>シハライ</t>
    </rPh>
    <rPh sb="2" eb="4">
      <t>キキン</t>
    </rPh>
    <rPh sb="4" eb="7">
      <t>コウフキン</t>
    </rPh>
    <phoneticPr fontId="4"/>
  </si>
  <si>
    <t>県支出金</t>
    <rPh sb="0" eb="1">
      <t>ケン</t>
    </rPh>
    <rPh sb="1" eb="4">
      <t>シシュツキン</t>
    </rPh>
    <phoneticPr fontId="4"/>
  </si>
  <si>
    <t>保険給付費</t>
    <rPh sb="0" eb="2">
      <t>ホケン</t>
    </rPh>
    <rPh sb="2" eb="5">
      <t>キュウフヒ</t>
    </rPh>
    <phoneticPr fontId="4"/>
  </si>
  <si>
    <t>地域支援事業費</t>
    <rPh sb="0" eb="2">
      <t>チイキ</t>
    </rPh>
    <rPh sb="2" eb="4">
      <t>シエン</t>
    </rPh>
    <rPh sb="4" eb="7">
      <t>ジギョウヒ</t>
    </rPh>
    <phoneticPr fontId="4"/>
  </si>
  <si>
    <t>基金積立金</t>
    <rPh sb="0" eb="2">
      <t>キキン</t>
    </rPh>
    <rPh sb="2" eb="5">
      <t>ツミタテキン</t>
    </rPh>
    <phoneticPr fontId="4"/>
  </si>
  <si>
    <t>[第１６表]</t>
    <rPh sb="1" eb="2">
      <t>ダイ</t>
    </rPh>
    <rPh sb="4" eb="5">
      <t>ヒョウ</t>
    </rPh>
    <phoneticPr fontId="4"/>
  </si>
  <si>
    <t>[第１７表]</t>
    <rPh sb="1" eb="2">
      <t>ダイ</t>
    </rPh>
    <rPh sb="4" eb="5">
      <t>ヒョウ</t>
    </rPh>
    <phoneticPr fontId="4"/>
  </si>
  <si>
    <t>後期高齢者保健医療歳入決算状況</t>
    <rPh sb="0" eb="2">
      <t>コウキ</t>
    </rPh>
    <rPh sb="2" eb="4">
      <t>コウレイ</t>
    </rPh>
    <rPh sb="4" eb="5">
      <t>シャ</t>
    </rPh>
    <rPh sb="5" eb="7">
      <t>ホケン</t>
    </rPh>
    <rPh sb="7" eb="9">
      <t>イリョウ</t>
    </rPh>
    <rPh sb="9" eb="11">
      <t>サイニュウ</t>
    </rPh>
    <rPh sb="11" eb="13">
      <t>ケッサン</t>
    </rPh>
    <rPh sb="13" eb="15">
      <t>ジョウキョウ</t>
    </rPh>
    <phoneticPr fontId="4"/>
  </si>
  <si>
    <t>後期高齢者医療
保険料</t>
    <rPh sb="0" eb="2">
      <t>コウキ</t>
    </rPh>
    <rPh sb="2" eb="5">
      <t>コウレイシャ</t>
    </rPh>
    <rPh sb="5" eb="7">
      <t>イリョウ</t>
    </rPh>
    <rPh sb="8" eb="11">
      <t>ホケンリョウ</t>
    </rPh>
    <phoneticPr fontId="4"/>
  </si>
  <si>
    <t>後期高齢者医療広域連合納付金</t>
    <rPh sb="0" eb="2">
      <t>コウキ</t>
    </rPh>
    <rPh sb="2" eb="5">
      <t>コウレイシャ</t>
    </rPh>
    <rPh sb="5" eb="7">
      <t>イリョウ</t>
    </rPh>
    <rPh sb="7" eb="9">
      <t>コウイキ</t>
    </rPh>
    <rPh sb="9" eb="11">
      <t>レンゴウ</t>
    </rPh>
    <rPh sb="11" eb="14">
      <t>ノウフキン</t>
    </rPh>
    <phoneticPr fontId="4"/>
  </si>
  <si>
    <t>[第１８表]</t>
    <rPh sb="1" eb="2">
      <t>ダイ</t>
    </rPh>
    <rPh sb="4" eb="5">
      <t>ヒョウ</t>
    </rPh>
    <phoneticPr fontId="4"/>
  </si>
  <si>
    <t>[第１９表]</t>
    <rPh sb="1" eb="2">
      <t>ダイ</t>
    </rPh>
    <rPh sb="4" eb="5">
      <t>ヒョウ</t>
    </rPh>
    <phoneticPr fontId="4"/>
  </si>
  <si>
    <t>⑤</t>
    <phoneticPr fontId="4"/>
  </si>
  <si>
    <t>徳之島交流広場「ほーらい館」歳入決算状況</t>
    <rPh sb="0" eb="3">
      <t>トクノシマ</t>
    </rPh>
    <rPh sb="3" eb="5">
      <t>コウリュウ</t>
    </rPh>
    <rPh sb="5" eb="7">
      <t>ヒロバ</t>
    </rPh>
    <rPh sb="12" eb="13">
      <t>カン</t>
    </rPh>
    <rPh sb="14" eb="16">
      <t>サイニュウ</t>
    </rPh>
    <rPh sb="16" eb="18">
      <t>ケッサン</t>
    </rPh>
    <rPh sb="18" eb="20">
      <t>ジョウキョウ</t>
    </rPh>
    <phoneticPr fontId="4"/>
  </si>
  <si>
    <t>徳之島交流広場「ほーらい館」歳出決算状況</t>
    <rPh sb="0" eb="3">
      <t>トクノシマ</t>
    </rPh>
    <rPh sb="3" eb="5">
      <t>コウリュウ</t>
    </rPh>
    <rPh sb="5" eb="7">
      <t>ヒロバ</t>
    </rPh>
    <rPh sb="12" eb="13">
      <t>カン</t>
    </rPh>
    <rPh sb="14" eb="16">
      <t>サイシュツ</t>
    </rPh>
    <rPh sb="16" eb="18">
      <t>ケッサン</t>
    </rPh>
    <rPh sb="18" eb="20">
      <t>ジョウキョウ</t>
    </rPh>
    <phoneticPr fontId="4"/>
  </si>
  <si>
    <t>[第２０表]</t>
    <rPh sb="1" eb="2">
      <t>ダイ</t>
    </rPh>
    <rPh sb="4" eb="5">
      <t>ヒョウ</t>
    </rPh>
    <phoneticPr fontId="4"/>
  </si>
  <si>
    <t>簡易水道事業歳入決算状況</t>
    <rPh sb="0" eb="2">
      <t>カンイ</t>
    </rPh>
    <rPh sb="2" eb="4">
      <t>スイドウ</t>
    </rPh>
    <rPh sb="4" eb="6">
      <t>ジギョウ</t>
    </rPh>
    <rPh sb="6" eb="8">
      <t>サイニュウ</t>
    </rPh>
    <rPh sb="8" eb="10">
      <t>ケッサン</t>
    </rPh>
    <rPh sb="10" eb="12">
      <t>ジョウキョウ</t>
    </rPh>
    <phoneticPr fontId="4"/>
  </si>
  <si>
    <t>簡易水道歳出決算状況</t>
    <rPh sb="0" eb="2">
      <t>カンイ</t>
    </rPh>
    <rPh sb="2" eb="4">
      <t>スイドウ</t>
    </rPh>
    <rPh sb="4" eb="6">
      <t>サイシュツ</t>
    </rPh>
    <rPh sb="6" eb="8">
      <t>ケッサン</t>
    </rPh>
    <rPh sb="8" eb="10">
      <t>ジョウキョウ</t>
    </rPh>
    <phoneticPr fontId="4"/>
  </si>
  <si>
    <t>水道事業費</t>
    <rPh sb="0" eb="2">
      <t>スイドウ</t>
    </rPh>
    <rPh sb="2" eb="5">
      <t>ジギョウヒ</t>
    </rPh>
    <phoneticPr fontId="4"/>
  </si>
  <si>
    <t>合　　　　計</t>
    <rPh sb="0" eb="1">
      <t>ゴウ</t>
    </rPh>
    <rPh sb="5" eb="6">
      <t>ケイ</t>
    </rPh>
    <phoneticPr fontId="4"/>
  </si>
  <si>
    <t>[第１２表]</t>
    <rPh sb="1" eb="2">
      <t>ダイ</t>
    </rPh>
    <rPh sb="4" eb="5">
      <t>ヒョウ</t>
    </rPh>
    <phoneticPr fontId="4"/>
  </si>
  <si>
    <t>-６-</t>
    <phoneticPr fontId="4"/>
  </si>
  <si>
    <t>-７-</t>
    <phoneticPr fontId="4"/>
  </si>
  <si>
    <t>-９-</t>
    <phoneticPr fontId="4"/>
  </si>
  <si>
    <t>Ⅰ</t>
    <phoneticPr fontId="4"/>
  </si>
  <si>
    <t>決算の概要</t>
    <rPh sb="0" eb="2">
      <t>ケッサン</t>
    </rPh>
    <rPh sb="3" eb="5">
      <t>ガイヨウ</t>
    </rPh>
    <phoneticPr fontId="4"/>
  </si>
  <si>
    <t>収　　入</t>
    <rPh sb="0" eb="1">
      <t>シュウ</t>
    </rPh>
    <rPh sb="3" eb="4">
      <t>ニュウ</t>
    </rPh>
    <phoneticPr fontId="4"/>
  </si>
  <si>
    <t>収益的収入</t>
    <rPh sb="0" eb="2">
      <t>シュウエキ</t>
    </rPh>
    <rPh sb="2" eb="3">
      <t>テキ</t>
    </rPh>
    <rPh sb="3" eb="5">
      <t>シュウニュウ</t>
    </rPh>
    <phoneticPr fontId="4"/>
  </si>
  <si>
    <t>水道事業収益</t>
    <rPh sb="0" eb="2">
      <t>スイドウ</t>
    </rPh>
    <rPh sb="2" eb="4">
      <t>ジギョウ</t>
    </rPh>
    <rPh sb="4" eb="6">
      <t>シュウエキ</t>
    </rPh>
    <phoneticPr fontId="4"/>
  </si>
  <si>
    <t>営業収益</t>
    <rPh sb="0" eb="2">
      <t>エイギョウ</t>
    </rPh>
    <rPh sb="2" eb="4">
      <t>シュウエキ</t>
    </rPh>
    <phoneticPr fontId="4"/>
  </si>
  <si>
    <t>内訳</t>
    <rPh sb="0" eb="2">
      <t>ウチワケ</t>
    </rPh>
    <phoneticPr fontId="4"/>
  </si>
  <si>
    <t>特別利益</t>
    <rPh sb="0" eb="2">
      <t>トクベツ</t>
    </rPh>
    <rPh sb="2" eb="4">
      <t>リエキ</t>
    </rPh>
    <phoneticPr fontId="4"/>
  </si>
  <si>
    <t>予算額（Ａ）</t>
    <rPh sb="0" eb="3">
      <t>ヨサンガク</t>
    </rPh>
    <phoneticPr fontId="4"/>
  </si>
  <si>
    <t>決算額（Ｂ）</t>
    <rPh sb="0" eb="2">
      <t>ケッサン</t>
    </rPh>
    <rPh sb="2" eb="3">
      <t>ガク</t>
    </rPh>
    <phoneticPr fontId="4"/>
  </si>
  <si>
    <t>収入済額（Ｃ）</t>
    <rPh sb="0" eb="2">
      <t>シュウニュウ</t>
    </rPh>
    <rPh sb="2" eb="3">
      <t>スミ</t>
    </rPh>
    <rPh sb="3" eb="4">
      <t>ガク</t>
    </rPh>
    <phoneticPr fontId="4"/>
  </si>
  <si>
    <t>未収額（Ｄ）
（Ｂ）－（Ｃ）</t>
    <rPh sb="0" eb="1">
      <t>ミ</t>
    </rPh>
    <rPh sb="1" eb="2">
      <t>シュウ</t>
    </rPh>
    <rPh sb="2" eb="3">
      <t>ガク</t>
    </rPh>
    <phoneticPr fontId="4"/>
  </si>
  <si>
    <t>（Ｃ）/（Ｂ）</t>
    <phoneticPr fontId="4"/>
  </si>
  <si>
    <t>未払額（Ｄ）
（Ｂ）－（Ｃ）</t>
    <rPh sb="0" eb="1">
      <t>ミ</t>
    </rPh>
    <rPh sb="1" eb="2">
      <t>ハラ</t>
    </rPh>
    <rPh sb="2" eb="3">
      <t>ガク</t>
    </rPh>
    <phoneticPr fontId="4"/>
  </si>
  <si>
    <t>収益的支出</t>
    <rPh sb="0" eb="2">
      <t>シュウエキ</t>
    </rPh>
    <rPh sb="2" eb="3">
      <t>テキ</t>
    </rPh>
    <rPh sb="3" eb="5">
      <t>シシュツ</t>
    </rPh>
    <phoneticPr fontId="4"/>
  </si>
  <si>
    <t>水道事業費</t>
    <rPh sb="0" eb="2">
      <t>スイドウ</t>
    </rPh>
    <rPh sb="2" eb="4">
      <t>ジギョウ</t>
    </rPh>
    <rPh sb="4" eb="5">
      <t>ヒ</t>
    </rPh>
    <phoneticPr fontId="4"/>
  </si>
  <si>
    <t>営業費用</t>
    <rPh sb="0" eb="2">
      <t>エイギョウ</t>
    </rPh>
    <rPh sb="2" eb="4">
      <t>ヒヨウ</t>
    </rPh>
    <phoneticPr fontId="4"/>
  </si>
  <si>
    <t>営業外費用</t>
    <rPh sb="0" eb="3">
      <t>エイギョウガイ</t>
    </rPh>
    <rPh sb="3" eb="5">
      <t>ヒヨウ</t>
    </rPh>
    <phoneticPr fontId="4"/>
  </si>
  <si>
    <t>支出済額（Ｃ）</t>
    <rPh sb="0" eb="2">
      <t>シシュツ</t>
    </rPh>
    <rPh sb="2" eb="3">
      <t>スミ</t>
    </rPh>
    <rPh sb="3" eb="4">
      <t>ガク</t>
    </rPh>
    <phoneticPr fontId="4"/>
  </si>
  <si>
    <t>支　　出</t>
    <rPh sb="0" eb="1">
      <t>シ</t>
    </rPh>
    <rPh sb="3" eb="4">
      <t>シュツ</t>
    </rPh>
    <phoneticPr fontId="4"/>
  </si>
  <si>
    <t>資本的収入</t>
    <rPh sb="0" eb="3">
      <t>シホンテキ</t>
    </rPh>
    <rPh sb="3" eb="5">
      <t>シュウニュウ</t>
    </rPh>
    <phoneticPr fontId="4"/>
  </si>
  <si>
    <t>資本的収入及び支出</t>
    <rPh sb="0" eb="2">
      <t>シホン</t>
    </rPh>
    <rPh sb="2" eb="3">
      <t>テキ</t>
    </rPh>
    <rPh sb="3" eb="5">
      <t>シュウニュウ</t>
    </rPh>
    <rPh sb="5" eb="6">
      <t>オヨ</t>
    </rPh>
    <rPh sb="7" eb="9">
      <t>シシュツ</t>
    </rPh>
    <phoneticPr fontId="4"/>
  </si>
  <si>
    <t>収　　　入</t>
    <rPh sb="0" eb="1">
      <t>シュウ</t>
    </rPh>
    <rPh sb="4" eb="5">
      <t>ニュウ</t>
    </rPh>
    <phoneticPr fontId="4"/>
  </si>
  <si>
    <t>資本的支出</t>
    <rPh sb="0" eb="3">
      <t>シホンテキ</t>
    </rPh>
    <rPh sb="3" eb="5">
      <t>シシュツ</t>
    </rPh>
    <phoneticPr fontId="4"/>
  </si>
  <si>
    <t>建設改良費</t>
    <rPh sb="0" eb="2">
      <t>ケンセツ</t>
    </rPh>
    <rPh sb="2" eb="4">
      <t>カイリョウ</t>
    </rPh>
    <rPh sb="4" eb="5">
      <t>ヒ</t>
    </rPh>
    <phoneticPr fontId="4"/>
  </si>
  <si>
    <t>企業債償還金</t>
    <rPh sb="0" eb="2">
      <t>キギョウ</t>
    </rPh>
    <rPh sb="2" eb="3">
      <t>サイ</t>
    </rPh>
    <rPh sb="3" eb="6">
      <t>ショウカンキン</t>
    </rPh>
    <phoneticPr fontId="4"/>
  </si>
  <si>
    <t>支　　　出</t>
    <rPh sb="0" eb="1">
      <t>シ</t>
    </rPh>
    <rPh sb="4" eb="5">
      <t>シュツ</t>
    </rPh>
    <phoneticPr fontId="4"/>
  </si>
  <si>
    <t>（単位：円、％）</t>
    <rPh sb="1" eb="3">
      <t>タンイ</t>
    </rPh>
    <rPh sb="4" eb="5">
      <t>エン</t>
    </rPh>
    <phoneticPr fontId="4"/>
  </si>
  <si>
    <t>会　　　　計　　　　名</t>
    <rPh sb="0" eb="1">
      <t>カイ</t>
    </rPh>
    <rPh sb="5" eb="6">
      <t>ケイ</t>
    </rPh>
    <rPh sb="10" eb="11">
      <t>メイ</t>
    </rPh>
    <phoneticPr fontId="4"/>
  </si>
  <si>
    <t>伊仙町上水道事業特別会計</t>
    <rPh sb="0" eb="2">
      <t>イセン</t>
    </rPh>
    <rPh sb="2" eb="3">
      <t>チョウ</t>
    </rPh>
    <rPh sb="3" eb="6">
      <t>ジョウスイドウ</t>
    </rPh>
    <rPh sb="6" eb="8">
      <t>ジギョウ</t>
    </rPh>
    <rPh sb="8" eb="10">
      <t>トクベツ</t>
    </rPh>
    <rPh sb="10" eb="12">
      <t>カイケイ</t>
    </rPh>
    <phoneticPr fontId="4"/>
  </si>
  <si>
    <t>伊仙町簡易水道事業特別会計</t>
    <rPh sb="0" eb="2">
      <t>イセン</t>
    </rPh>
    <rPh sb="2" eb="3">
      <t>チョウ</t>
    </rPh>
    <rPh sb="3" eb="5">
      <t>カンイ</t>
    </rPh>
    <rPh sb="5" eb="7">
      <t>スイドウ</t>
    </rPh>
    <rPh sb="7" eb="9">
      <t>ジギョウ</t>
    </rPh>
    <rPh sb="9" eb="11">
      <t>トクベツ</t>
    </rPh>
    <rPh sb="11" eb="13">
      <t>カイケイ</t>
    </rPh>
    <phoneticPr fontId="4"/>
  </si>
  <si>
    <t>資　金　不　足　比　率</t>
    <rPh sb="0" eb="1">
      <t>シ</t>
    </rPh>
    <rPh sb="2" eb="3">
      <t>キン</t>
    </rPh>
    <rPh sb="4" eb="5">
      <t>フ</t>
    </rPh>
    <rPh sb="6" eb="7">
      <t>アシ</t>
    </rPh>
    <rPh sb="8" eb="9">
      <t>ヒ</t>
    </rPh>
    <rPh sb="10" eb="11">
      <t>リツ</t>
    </rPh>
    <phoneticPr fontId="4"/>
  </si>
  <si>
    <t>経営健全化基準</t>
    <rPh sb="0" eb="2">
      <t>ケイエイ</t>
    </rPh>
    <rPh sb="2" eb="5">
      <t>ケンゼンカ</t>
    </rPh>
    <rPh sb="5" eb="7">
      <t>キジュン</t>
    </rPh>
    <phoneticPr fontId="4"/>
  </si>
  <si>
    <t>未払額（Ｄ）
（Ｂ）－（Ｃ）</t>
    <rPh sb="0" eb="2">
      <t>ミハラ</t>
    </rPh>
    <rPh sb="2" eb="3">
      <t>ガク</t>
    </rPh>
    <phoneticPr fontId="4"/>
  </si>
  <si>
    <t>(単位：千円）</t>
    <rPh sb="1" eb="3">
      <t>タンイ</t>
    </rPh>
    <rPh sb="4" eb="6">
      <t>センエン</t>
    </rPh>
    <phoneticPr fontId="4"/>
  </si>
  <si>
    <t>目　　　　　　　次</t>
    <rPh sb="0" eb="1">
      <t>メ</t>
    </rPh>
    <rPh sb="8" eb="9">
      <t>ジ</t>
    </rPh>
    <phoneticPr fontId="4"/>
  </si>
  <si>
    <t>予算の執行について</t>
    <rPh sb="0" eb="2">
      <t>ヨサン</t>
    </rPh>
    <rPh sb="3" eb="5">
      <t>シッコウ</t>
    </rPh>
    <phoneticPr fontId="4"/>
  </si>
  <si>
    <t>一般会計</t>
    <rPh sb="0" eb="2">
      <t>イッパン</t>
    </rPh>
    <rPh sb="2" eb="4">
      <t>カイケイ</t>
    </rPh>
    <phoneticPr fontId="4"/>
  </si>
  <si>
    <t>歳入</t>
    <rPh sb="0" eb="2">
      <t>サイニュウ</t>
    </rPh>
    <phoneticPr fontId="4"/>
  </si>
  <si>
    <t>歳出</t>
    <rPh sb="0" eb="2">
      <t>サイシュツ</t>
    </rPh>
    <phoneticPr fontId="4"/>
  </si>
  <si>
    <t>目的別決算</t>
    <rPh sb="0" eb="2">
      <t>モクテキ</t>
    </rPh>
    <rPh sb="2" eb="3">
      <t>ベツ</t>
    </rPh>
    <rPh sb="3" eb="5">
      <t>ケッサン</t>
    </rPh>
    <phoneticPr fontId="4"/>
  </si>
  <si>
    <t>性質別決算</t>
    <rPh sb="0" eb="2">
      <t>セイシツ</t>
    </rPh>
    <rPh sb="2" eb="3">
      <t>ベツ</t>
    </rPh>
    <rPh sb="3" eb="5">
      <t>ケッサン</t>
    </rPh>
    <phoneticPr fontId="4"/>
  </si>
  <si>
    <t>一時借入金について</t>
    <rPh sb="0" eb="2">
      <t>イチジ</t>
    </rPh>
    <rPh sb="2" eb="4">
      <t>カリイレ</t>
    </rPh>
    <rPh sb="4" eb="5">
      <t>キン</t>
    </rPh>
    <phoneticPr fontId="4"/>
  </si>
  <si>
    <t>特別会計</t>
    <rPh sb="0" eb="2">
      <t>トクベツ</t>
    </rPh>
    <rPh sb="2" eb="4">
      <t>カイケイ</t>
    </rPh>
    <phoneticPr fontId="4"/>
  </si>
  <si>
    <t>国民健康保険特別会計</t>
    <rPh sb="0" eb="2">
      <t>コクミン</t>
    </rPh>
    <rPh sb="2" eb="4">
      <t>ケンコウ</t>
    </rPh>
    <rPh sb="4" eb="6">
      <t>ホケン</t>
    </rPh>
    <rPh sb="6" eb="8">
      <t>トクベツ</t>
    </rPh>
    <rPh sb="8" eb="10">
      <t>カイケイ</t>
    </rPh>
    <phoneticPr fontId="4"/>
  </si>
  <si>
    <t>介護保険特別会計</t>
    <rPh sb="0" eb="2">
      <t>カイゴ</t>
    </rPh>
    <rPh sb="2" eb="4">
      <t>ホケン</t>
    </rPh>
    <rPh sb="4" eb="6">
      <t>トクベツ</t>
    </rPh>
    <rPh sb="6" eb="8">
      <t>カイケイ</t>
    </rPh>
    <phoneticPr fontId="4"/>
  </si>
  <si>
    <t>後期高齢者保健医療特別会計</t>
    <rPh sb="0" eb="2">
      <t>コウキ</t>
    </rPh>
    <rPh sb="2" eb="5">
      <t>コウレイシャ</t>
    </rPh>
    <rPh sb="5" eb="7">
      <t>ホケン</t>
    </rPh>
    <rPh sb="7" eb="9">
      <t>イリョウ</t>
    </rPh>
    <rPh sb="9" eb="11">
      <t>トクベツ</t>
    </rPh>
    <rPh sb="11" eb="13">
      <t>カイケイ</t>
    </rPh>
    <phoneticPr fontId="4"/>
  </si>
  <si>
    <t>徳之島交流ひろば「ほーらい館」特別会計</t>
    <rPh sb="0" eb="3">
      <t>トクノシマ</t>
    </rPh>
    <rPh sb="3" eb="5">
      <t>コウリュウ</t>
    </rPh>
    <rPh sb="13" eb="14">
      <t>カン</t>
    </rPh>
    <rPh sb="15" eb="17">
      <t>トクベツ</t>
    </rPh>
    <rPh sb="17" eb="19">
      <t>カイケイ</t>
    </rPh>
    <phoneticPr fontId="4"/>
  </si>
  <si>
    <t>[第１表]</t>
    <rPh sb="1" eb="2">
      <t>ダイ</t>
    </rPh>
    <rPh sb="3" eb="4">
      <t>ヒョウ</t>
    </rPh>
    <phoneticPr fontId="4"/>
  </si>
  <si>
    <t>後期高齢者保健</t>
    <rPh sb="0" eb="2">
      <t>コウキ</t>
    </rPh>
    <rPh sb="2" eb="5">
      <t>コウレイシャ</t>
    </rPh>
    <rPh sb="5" eb="7">
      <t>ホケン</t>
    </rPh>
    <phoneticPr fontId="4"/>
  </si>
  <si>
    <t>国民健康保険</t>
    <rPh sb="0" eb="2">
      <t>コクミン</t>
    </rPh>
    <rPh sb="2" eb="4">
      <t>ケンコウ</t>
    </rPh>
    <rPh sb="4" eb="6">
      <t>ホケン</t>
    </rPh>
    <phoneticPr fontId="4"/>
  </si>
  <si>
    <t>介護保険</t>
    <rPh sb="0" eb="2">
      <t>カイゴ</t>
    </rPh>
    <rPh sb="2" eb="4">
      <t>ホケン</t>
    </rPh>
    <phoneticPr fontId="4"/>
  </si>
  <si>
    <t>ほーらい館</t>
    <rPh sb="4" eb="5">
      <t>カン</t>
    </rPh>
    <phoneticPr fontId="4"/>
  </si>
  <si>
    <t>簡易水道</t>
    <rPh sb="0" eb="2">
      <t>カンイ</t>
    </rPh>
    <rPh sb="2" eb="4">
      <t>スイドウ</t>
    </rPh>
    <phoneticPr fontId="4"/>
  </si>
  <si>
    <t>会計別</t>
    <rPh sb="0" eb="2">
      <t>カイケイ</t>
    </rPh>
    <rPh sb="2" eb="3">
      <t>ベツ</t>
    </rPh>
    <phoneticPr fontId="4"/>
  </si>
  <si>
    <t>予　算　額</t>
    <rPh sb="0" eb="1">
      <t>ヨ</t>
    </rPh>
    <rPh sb="2" eb="3">
      <t>サン</t>
    </rPh>
    <rPh sb="4" eb="5">
      <t>ガク</t>
    </rPh>
    <phoneticPr fontId="4"/>
  </si>
  <si>
    <t>決　　算　　額</t>
    <rPh sb="0" eb="1">
      <t>ケツ</t>
    </rPh>
    <rPh sb="3" eb="4">
      <t>サン</t>
    </rPh>
    <rPh sb="6" eb="7">
      <t>ガク</t>
    </rPh>
    <phoneticPr fontId="4"/>
  </si>
  <si>
    <t>収入済額</t>
    <rPh sb="0" eb="2">
      <t>シュウニュウ</t>
    </rPh>
    <rPh sb="2" eb="3">
      <t>スミ</t>
    </rPh>
    <rPh sb="3" eb="4">
      <t>ガク</t>
    </rPh>
    <phoneticPr fontId="4"/>
  </si>
  <si>
    <t>支出済額</t>
    <rPh sb="0" eb="2">
      <t>シシュツ</t>
    </rPh>
    <rPh sb="2" eb="3">
      <t>スミ</t>
    </rPh>
    <rPh sb="3" eb="4">
      <t>ガク</t>
    </rPh>
    <phoneticPr fontId="4"/>
  </si>
  <si>
    <t>歳入歳出</t>
    <rPh sb="0" eb="2">
      <t>サイニュウ</t>
    </rPh>
    <rPh sb="2" eb="4">
      <t>サイシュツ</t>
    </rPh>
    <phoneticPr fontId="4"/>
  </si>
  <si>
    <t>差引残高</t>
    <rPh sb="0" eb="2">
      <t>サシヒキ</t>
    </rPh>
    <rPh sb="2" eb="4">
      <t>ザンダカ</t>
    </rPh>
    <phoneticPr fontId="4"/>
  </si>
  <si>
    <t>執行率</t>
    <rPh sb="0" eb="2">
      <t>シッコウ</t>
    </rPh>
    <rPh sb="2" eb="3">
      <t>リツ</t>
    </rPh>
    <phoneticPr fontId="4"/>
  </si>
  <si>
    <t>(単位：円・％）</t>
    <rPh sb="1" eb="3">
      <t>タンイ</t>
    </rPh>
    <rPh sb="4" eb="5">
      <t>エン</t>
    </rPh>
    <phoneticPr fontId="4"/>
  </si>
  <si>
    <t>後期高齢者保健医療事業特別会計</t>
    <rPh sb="0" eb="2">
      <t>コウキ</t>
    </rPh>
    <rPh sb="2" eb="4">
      <t>コウレイ</t>
    </rPh>
    <rPh sb="4" eb="5">
      <t>シャ</t>
    </rPh>
    <rPh sb="5" eb="7">
      <t>ホケン</t>
    </rPh>
    <rPh sb="7" eb="9">
      <t>イリョウ</t>
    </rPh>
    <rPh sb="9" eb="11">
      <t>ジギョウ</t>
    </rPh>
    <rPh sb="11" eb="13">
      <t>トクベツ</t>
    </rPh>
    <rPh sb="13" eb="15">
      <t>カイケイ</t>
    </rPh>
    <phoneticPr fontId="4"/>
  </si>
  <si>
    <t>簡易水道事業特別会計</t>
    <rPh sb="0" eb="2">
      <t>カンイ</t>
    </rPh>
    <rPh sb="2" eb="4">
      <t>スイドウ</t>
    </rPh>
    <rPh sb="4" eb="6">
      <t>ジギョウ</t>
    </rPh>
    <rPh sb="6" eb="8">
      <t>トクベツ</t>
    </rPh>
    <rPh sb="8" eb="10">
      <t>カイケイ</t>
    </rPh>
    <phoneticPr fontId="4"/>
  </si>
  <si>
    <t>【　歳　　入　】</t>
    <rPh sb="2" eb="3">
      <t>サイ</t>
    </rPh>
    <rPh sb="5" eb="6">
      <t>ニュウ</t>
    </rPh>
    <phoneticPr fontId="4"/>
  </si>
  <si>
    <t>[第２表]</t>
    <rPh sb="1" eb="2">
      <t>ダイ</t>
    </rPh>
    <rPh sb="3" eb="4">
      <t>ヒョウ</t>
    </rPh>
    <phoneticPr fontId="4"/>
  </si>
  <si>
    <t>予算額</t>
    <rPh sb="0" eb="2">
      <t>ヨサン</t>
    </rPh>
    <rPh sb="2" eb="3">
      <t>ガク</t>
    </rPh>
    <phoneticPr fontId="4"/>
  </si>
  <si>
    <t>不納欠損額</t>
    <rPh sb="0" eb="2">
      <t>フノウ</t>
    </rPh>
    <rPh sb="2" eb="4">
      <t>ケッソン</t>
    </rPh>
    <rPh sb="4" eb="5">
      <t>ガク</t>
    </rPh>
    <phoneticPr fontId="4"/>
  </si>
  <si>
    <t>収入未済額</t>
    <rPh sb="0" eb="2">
      <t>シュウニュウ</t>
    </rPh>
    <rPh sb="2" eb="3">
      <t>ミ</t>
    </rPh>
    <rPh sb="3" eb="4">
      <t>スミ</t>
    </rPh>
    <rPh sb="4" eb="5">
      <t>ガク</t>
    </rPh>
    <phoneticPr fontId="4"/>
  </si>
  <si>
    <t>収入率</t>
    <rPh sb="0" eb="2">
      <t>シュウニュウ</t>
    </rPh>
    <rPh sb="2" eb="3">
      <t>リツ</t>
    </rPh>
    <phoneticPr fontId="4"/>
  </si>
  <si>
    <t>（単位：円・％）</t>
    <rPh sb="1" eb="3">
      <t>タンイ</t>
    </rPh>
    <rPh sb="4" eb="5">
      <t>エン</t>
    </rPh>
    <phoneticPr fontId="4"/>
  </si>
  <si>
    <t>国保会計</t>
    <rPh sb="0" eb="2">
      <t>コクホ</t>
    </rPh>
    <rPh sb="2" eb="4">
      <t>カイケイ</t>
    </rPh>
    <phoneticPr fontId="4"/>
  </si>
  <si>
    <t>後期高齢者　保健</t>
    <rPh sb="0" eb="2">
      <t>コウキ</t>
    </rPh>
    <rPh sb="2" eb="4">
      <t>コウレイ</t>
    </rPh>
    <rPh sb="4" eb="5">
      <t>シャ</t>
    </rPh>
    <rPh sb="6" eb="8">
      <t>ホケン</t>
    </rPh>
    <phoneticPr fontId="4"/>
  </si>
  <si>
    <t>合　　　計</t>
    <rPh sb="0" eb="1">
      <t>ゴウ</t>
    </rPh>
    <rPh sb="4" eb="5">
      <t>ケイ</t>
    </rPh>
    <phoneticPr fontId="4"/>
  </si>
  <si>
    <t>区　　分</t>
    <rPh sb="0" eb="1">
      <t>ク</t>
    </rPh>
    <rPh sb="3" eb="4">
      <t>ブン</t>
    </rPh>
    <phoneticPr fontId="4"/>
  </si>
  <si>
    <t>年　度</t>
    <rPh sb="0" eb="1">
      <t>ネン</t>
    </rPh>
    <rPh sb="2" eb="3">
      <t>ド</t>
    </rPh>
    <phoneticPr fontId="4"/>
  </si>
  <si>
    <t>町民税</t>
    <rPh sb="0" eb="2">
      <t>チョウミン</t>
    </rPh>
    <rPh sb="2" eb="3">
      <t>ゼイ</t>
    </rPh>
    <phoneticPr fontId="4"/>
  </si>
  <si>
    <t>固定資産税</t>
    <rPh sb="0" eb="2">
      <t>コテイ</t>
    </rPh>
    <rPh sb="2" eb="5">
      <t>シサンゼイ</t>
    </rPh>
    <phoneticPr fontId="4"/>
  </si>
  <si>
    <t>軽自動車税</t>
    <rPh sb="0" eb="1">
      <t>ケイ</t>
    </rPh>
    <rPh sb="1" eb="4">
      <t>ジドウシャ</t>
    </rPh>
    <rPh sb="4" eb="5">
      <t>ゼイ</t>
    </rPh>
    <phoneticPr fontId="4"/>
  </si>
  <si>
    <t>公営住宅使用料</t>
    <rPh sb="0" eb="2">
      <t>コウエイ</t>
    </rPh>
    <rPh sb="2" eb="4">
      <t>ジュウタク</t>
    </rPh>
    <rPh sb="4" eb="7">
      <t>シヨウリョウ</t>
    </rPh>
    <phoneticPr fontId="4"/>
  </si>
  <si>
    <t>保育費負担金</t>
    <rPh sb="0" eb="2">
      <t>ホイク</t>
    </rPh>
    <rPh sb="2" eb="3">
      <t>ヒ</t>
    </rPh>
    <rPh sb="3" eb="6">
      <t>フタンキン</t>
    </rPh>
    <phoneticPr fontId="4"/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</si>
  <si>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4"/>
  </si>
  <si>
    <t>介護保険料</t>
    <rPh sb="0" eb="2">
      <t>カイゴ</t>
    </rPh>
    <rPh sb="2" eb="5">
      <t>ホケンリョウ</t>
    </rPh>
    <phoneticPr fontId="4"/>
  </si>
  <si>
    <t>簡易水道使用料</t>
    <rPh sb="0" eb="2">
      <t>カンイ</t>
    </rPh>
    <rPh sb="2" eb="4">
      <t>スイドウ</t>
    </rPh>
    <rPh sb="4" eb="7">
      <t>シヨウリョウ</t>
    </rPh>
    <phoneticPr fontId="4"/>
  </si>
  <si>
    <t>農林水産業
分担金</t>
    <rPh sb="0" eb="2">
      <t>ノウリン</t>
    </rPh>
    <rPh sb="2" eb="4">
      <t>スイサン</t>
    </rPh>
    <rPh sb="4" eb="5">
      <t>ギョウ</t>
    </rPh>
    <rPh sb="6" eb="9">
      <t>ブンタンキン</t>
    </rPh>
    <phoneticPr fontId="4"/>
  </si>
  <si>
    <t>　　合　　　　計</t>
    <rPh sb="2" eb="3">
      <t>ゴウ</t>
    </rPh>
    <rPh sb="7" eb="8">
      <t>ケイ</t>
    </rPh>
    <phoneticPr fontId="4"/>
  </si>
  <si>
    <t>（単位：円）</t>
    <rPh sb="1" eb="3">
      <t>タンイ</t>
    </rPh>
    <rPh sb="4" eb="5">
      <t>エン</t>
    </rPh>
    <phoneticPr fontId="4"/>
  </si>
  <si>
    <t>後期高齢者
医療保険料</t>
    <rPh sb="0" eb="2">
      <t>コウキ</t>
    </rPh>
    <rPh sb="2" eb="5">
      <t>コウレイシャ</t>
    </rPh>
    <rPh sb="6" eb="8">
      <t>イリョウ</t>
    </rPh>
    <rPh sb="8" eb="10">
      <t>ホケン</t>
    </rPh>
    <rPh sb="10" eb="11">
      <t>リョウ</t>
    </rPh>
    <phoneticPr fontId="4"/>
  </si>
  <si>
    <t>　[第４表]</t>
    <rPh sb="2" eb="3">
      <t>ダイ</t>
    </rPh>
    <rPh sb="4" eb="5">
      <t>ヒョウ</t>
    </rPh>
    <phoneticPr fontId="4"/>
  </si>
  <si>
    <t>翌年度</t>
    <rPh sb="0" eb="3">
      <t>ヨクネンド</t>
    </rPh>
    <phoneticPr fontId="4"/>
  </si>
  <si>
    <t>繰越額</t>
    <rPh sb="0" eb="2">
      <t>クリコシ</t>
    </rPh>
    <rPh sb="2" eb="3">
      <t>ガク</t>
    </rPh>
    <phoneticPr fontId="4"/>
  </si>
  <si>
    <t>（繰越明許費）</t>
    <rPh sb="1" eb="3">
      <t>クリコシ</t>
    </rPh>
    <rPh sb="3" eb="4">
      <t>メイ</t>
    </rPh>
    <rPh sb="4" eb="5">
      <t>キョ</t>
    </rPh>
    <rPh sb="5" eb="6">
      <t>ヒ</t>
    </rPh>
    <phoneticPr fontId="4"/>
  </si>
  <si>
    <t>不用額</t>
    <rPh sb="0" eb="2">
      <t>フヨウ</t>
    </rPh>
    <rPh sb="2" eb="3">
      <t>ガク</t>
    </rPh>
    <phoneticPr fontId="4"/>
  </si>
  <si>
    <t>介護保保険会計</t>
    <rPh sb="0" eb="2">
      <t>カイゴ</t>
    </rPh>
    <rPh sb="2" eb="3">
      <t>ホ</t>
    </rPh>
    <rPh sb="3" eb="5">
      <t>ホケン</t>
    </rPh>
    <rPh sb="5" eb="7">
      <t>カイケイ</t>
    </rPh>
    <phoneticPr fontId="4"/>
  </si>
  <si>
    <t>調定額</t>
    <rPh sb="0" eb="1">
      <t>チョウ</t>
    </rPh>
    <rPh sb="1" eb="3">
      <t>テイガク</t>
    </rPh>
    <rPh sb="2" eb="3">
      <t>ガク</t>
    </rPh>
    <phoneticPr fontId="4"/>
  </si>
  <si>
    <t>調定額</t>
    <rPh sb="0" eb="1">
      <t>チョウ</t>
    </rPh>
    <rPh sb="1" eb="3">
      <t>テイガク</t>
    </rPh>
    <phoneticPr fontId="4"/>
  </si>
  <si>
    <t>各特別会計の財政収支状況は[第６表]のとおりです。</t>
    <rPh sb="0" eb="1">
      <t>カク</t>
    </rPh>
    <rPh sb="1" eb="3">
      <t>トクベツ</t>
    </rPh>
    <rPh sb="3" eb="5">
      <t>カイケイ</t>
    </rPh>
    <rPh sb="6" eb="8">
      <t>ザイセイ</t>
    </rPh>
    <rPh sb="8" eb="10">
      <t>シュウシ</t>
    </rPh>
    <rPh sb="10" eb="12">
      <t>ジョウキョウ</t>
    </rPh>
    <rPh sb="14" eb="15">
      <t>ダイ</t>
    </rPh>
    <rPh sb="16" eb="17">
      <t>ヒョウ</t>
    </rPh>
    <phoneticPr fontId="4"/>
  </si>
  <si>
    <t>歳出の決算状況を目的別及び性質別に示すと、［第８表］及び［第９表］のとおりです。</t>
    <rPh sb="0" eb="2">
      <t>サイシュツ</t>
    </rPh>
    <rPh sb="3" eb="5">
      <t>ケッサン</t>
    </rPh>
    <rPh sb="5" eb="7">
      <t>ジョウキョウ</t>
    </rPh>
    <rPh sb="8" eb="11">
      <t>モクテキベツ</t>
    </rPh>
    <rPh sb="11" eb="12">
      <t>オヨ</t>
    </rPh>
    <rPh sb="13" eb="15">
      <t>セイシツ</t>
    </rPh>
    <rPh sb="15" eb="16">
      <t>ベツ</t>
    </rPh>
    <rPh sb="17" eb="18">
      <t>シメ</t>
    </rPh>
    <rPh sb="22" eb="23">
      <t>ダイ</t>
    </rPh>
    <rPh sb="24" eb="25">
      <t>ヒョウ</t>
    </rPh>
    <rPh sb="26" eb="27">
      <t>オヨ</t>
    </rPh>
    <rPh sb="29" eb="30">
      <t>ダイ</t>
    </rPh>
    <rPh sb="31" eb="32">
      <t>ヒョウ</t>
    </rPh>
    <phoneticPr fontId="4"/>
  </si>
  <si>
    <t>一時借入金の状況は、[第１１表]のとおりです。</t>
    <rPh sb="0" eb="2">
      <t>イチジ</t>
    </rPh>
    <rPh sb="2" eb="4">
      <t>カリイレ</t>
    </rPh>
    <rPh sb="4" eb="5">
      <t>キン</t>
    </rPh>
    <rPh sb="6" eb="8">
      <t>ジョウキョウ</t>
    </rPh>
    <rPh sb="11" eb="12">
      <t>ダイ</t>
    </rPh>
    <rPh sb="14" eb="15">
      <t>ヒョウ</t>
    </rPh>
    <phoneticPr fontId="4"/>
  </si>
  <si>
    <t>会計名</t>
    <rPh sb="0" eb="2">
      <t>カイケイ</t>
    </rPh>
    <rPh sb="2" eb="3">
      <t>メイ</t>
    </rPh>
    <phoneticPr fontId="12"/>
  </si>
  <si>
    <t>一般会計</t>
    <rPh sb="0" eb="2">
      <t>イッパン</t>
    </rPh>
    <rPh sb="2" eb="4">
      <t>カイケイ</t>
    </rPh>
    <phoneticPr fontId="12"/>
  </si>
  <si>
    <t>9月までの補正額</t>
    <rPh sb="1" eb="2">
      <t>ガツ</t>
    </rPh>
    <rPh sb="5" eb="8">
      <t>ホセイガク</t>
    </rPh>
    <phoneticPr fontId="12"/>
  </si>
  <si>
    <t>国民健康保険特別会計</t>
    <rPh sb="0" eb="2">
      <t>コクミン</t>
    </rPh>
    <rPh sb="2" eb="4">
      <t>ケンコウ</t>
    </rPh>
    <rPh sb="4" eb="6">
      <t>ホケン</t>
    </rPh>
    <rPh sb="6" eb="8">
      <t>トクベツ</t>
    </rPh>
    <rPh sb="8" eb="10">
      <t>カイケイ</t>
    </rPh>
    <phoneticPr fontId="12"/>
  </si>
  <si>
    <t>介護保険特別</t>
    <rPh sb="0" eb="2">
      <t>カイゴ</t>
    </rPh>
    <rPh sb="2" eb="4">
      <t>ホケン</t>
    </rPh>
    <rPh sb="4" eb="6">
      <t>トクベツ</t>
    </rPh>
    <phoneticPr fontId="12"/>
  </si>
  <si>
    <t>後期高齢者医療特別会計</t>
    <rPh sb="0" eb="2">
      <t>コウキ</t>
    </rPh>
    <rPh sb="2" eb="4">
      <t>コウレイ</t>
    </rPh>
    <rPh sb="4" eb="5">
      <t>シャ</t>
    </rPh>
    <rPh sb="5" eb="7">
      <t>イリョウ</t>
    </rPh>
    <rPh sb="7" eb="9">
      <t>トクベツ</t>
    </rPh>
    <rPh sb="9" eb="11">
      <t>カイケイ</t>
    </rPh>
    <phoneticPr fontId="12"/>
  </si>
  <si>
    <t>ほーらい館特別会計</t>
    <rPh sb="4" eb="5">
      <t>カン</t>
    </rPh>
    <rPh sb="5" eb="7">
      <t>トクベツ</t>
    </rPh>
    <rPh sb="7" eb="9">
      <t>カイケイ</t>
    </rPh>
    <phoneticPr fontId="12"/>
  </si>
  <si>
    <t>簡易水道事業特別会計</t>
    <rPh sb="0" eb="2">
      <t>カンイ</t>
    </rPh>
    <rPh sb="2" eb="4">
      <t>スイドウ</t>
    </rPh>
    <rPh sb="4" eb="6">
      <t>ジギョウ</t>
    </rPh>
    <rPh sb="6" eb="8">
      <t>トクベツ</t>
    </rPh>
    <rPh sb="8" eb="10">
      <t>カイケイ</t>
    </rPh>
    <phoneticPr fontId="12"/>
  </si>
  <si>
    <t>合　　　計</t>
    <rPh sb="0" eb="1">
      <t>ゴウ</t>
    </rPh>
    <rPh sb="4" eb="5">
      <t>ケイ</t>
    </rPh>
    <phoneticPr fontId="12"/>
  </si>
  <si>
    <t>各会計補正状況</t>
    <rPh sb="0" eb="1">
      <t>カク</t>
    </rPh>
    <rPh sb="1" eb="3">
      <t>カイケイ</t>
    </rPh>
    <rPh sb="3" eb="5">
      <t>ホセイ</t>
    </rPh>
    <rPh sb="5" eb="7">
      <t>ジョウキョウ</t>
    </rPh>
    <phoneticPr fontId="12"/>
  </si>
  <si>
    <t>　区　　　　　分</t>
    <rPh sb="1" eb="2">
      <t>ク</t>
    </rPh>
    <rPh sb="7" eb="8">
      <t>ブン</t>
    </rPh>
    <phoneticPr fontId="12"/>
  </si>
  <si>
    <t>（単位：千円）</t>
    <rPh sb="1" eb="3">
      <t>タンイ</t>
    </rPh>
    <rPh sb="4" eb="6">
      <t>センエン</t>
    </rPh>
    <phoneticPr fontId="12"/>
  </si>
  <si>
    <t>収益的収入</t>
    <rPh sb="0" eb="2">
      <t>シュウエキ</t>
    </rPh>
    <rPh sb="2" eb="3">
      <t>テキ</t>
    </rPh>
    <rPh sb="3" eb="5">
      <t>シュウニュウ</t>
    </rPh>
    <phoneticPr fontId="12"/>
  </si>
  <si>
    <t>資本的収入</t>
    <rPh sb="0" eb="3">
      <t>シホンテキ</t>
    </rPh>
    <rPh sb="3" eb="5">
      <t>シュウニュウ</t>
    </rPh>
    <phoneticPr fontId="12"/>
  </si>
  <si>
    <t>資本的支出</t>
    <rPh sb="0" eb="3">
      <t>シホンテキ</t>
    </rPh>
    <rPh sb="3" eb="5">
      <t>シシュツ</t>
    </rPh>
    <phoneticPr fontId="12"/>
  </si>
  <si>
    <t>水道事業</t>
    <rPh sb="0" eb="2">
      <t>スイドウ</t>
    </rPh>
    <rPh sb="2" eb="4">
      <t>ジギョウ</t>
    </rPh>
    <phoneticPr fontId="12"/>
  </si>
  <si>
    <t>現計予算額</t>
    <rPh sb="0" eb="1">
      <t>ウツツ</t>
    </rPh>
    <rPh sb="1" eb="2">
      <t>ケイ</t>
    </rPh>
    <rPh sb="2" eb="5">
      <t>ヨサンガク</t>
    </rPh>
    <phoneticPr fontId="12"/>
  </si>
  <si>
    <t>町税</t>
    <rPh sb="0" eb="2">
      <t>チョウゼイ</t>
    </rPh>
    <phoneticPr fontId="12"/>
  </si>
  <si>
    <t>地方譲与税</t>
    <rPh sb="0" eb="2">
      <t>チホウ</t>
    </rPh>
    <rPh sb="2" eb="5">
      <t>ジョウヨゼイ</t>
    </rPh>
    <phoneticPr fontId="12"/>
  </si>
  <si>
    <t>利子割交付金</t>
    <rPh sb="0" eb="2">
      <t>リシ</t>
    </rPh>
    <rPh sb="2" eb="3">
      <t>ワ</t>
    </rPh>
    <rPh sb="3" eb="6">
      <t>コウフキン</t>
    </rPh>
    <phoneticPr fontId="12"/>
  </si>
  <si>
    <t>配当割交付金</t>
    <rPh sb="0" eb="2">
      <t>ハイトウ</t>
    </rPh>
    <rPh sb="2" eb="3">
      <t>ワリ</t>
    </rPh>
    <rPh sb="3" eb="6">
      <t>コウフキン</t>
    </rPh>
    <phoneticPr fontId="12"/>
  </si>
  <si>
    <t>株式譲渡所得割交付金</t>
    <rPh sb="0" eb="2">
      <t>カブシキ</t>
    </rPh>
    <rPh sb="2" eb="4">
      <t>ジョウト</t>
    </rPh>
    <rPh sb="4" eb="6">
      <t>ショトク</t>
    </rPh>
    <rPh sb="6" eb="7">
      <t>ワリ</t>
    </rPh>
    <rPh sb="7" eb="10">
      <t>コウフキン</t>
    </rPh>
    <phoneticPr fontId="12"/>
  </si>
  <si>
    <t>地方消費税交付金</t>
    <rPh sb="0" eb="2">
      <t>チホウ</t>
    </rPh>
    <rPh sb="2" eb="5">
      <t>ショウヒゼイ</t>
    </rPh>
    <rPh sb="5" eb="8">
      <t>コウフキン</t>
    </rPh>
    <phoneticPr fontId="12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</si>
  <si>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12"/>
  </si>
  <si>
    <t>地方特例交付金</t>
    <rPh sb="0" eb="2">
      <t>チホウ</t>
    </rPh>
    <rPh sb="2" eb="4">
      <t>トクレイ</t>
    </rPh>
    <rPh sb="4" eb="7">
      <t>コウフキン</t>
    </rPh>
    <phoneticPr fontId="12"/>
  </si>
  <si>
    <t>交通安全特別交付金</t>
    <rPh sb="0" eb="2">
      <t>コウツウ</t>
    </rPh>
    <rPh sb="2" eb="4">
      <t>アンゼン</t>
    </rPh>
    <rPh sb="4" eb="6">
      <t>トクベツ</t>
    </rPh>
    <rPh sb="6" eb="9">
      <t>コウフキン</t>
    </rPh>
    <phoneticPr fontId="12"/>
  </si>
  <si>
    <t>地方交付税</t>
    <rPh sb="0" eb="2">
      <t>チホウ</t>
    </rPh>
    <rPh sb="2" eb="5">
      <t>コウフゼイ</t>
    </rPh>
    <phoneticPr fontId="12"/>
  </si>
  <si>
    <t>分担金及び負担金</t>
    <rPh sb="0" eb="3">
      <t>ブンタンキン</t>
    </rPh>
    <rPh sb="3" eb="4">
      <t>オヨ</t>
    </rPh>
    <rPh sb="5" eb="8">
      <t>フタンキン</t>
    </rPh>
    <phoneticPr fontId="12"/>
  </si>
  <si>
    <t>使用料及び手数料</t>
    <rPh sb="0" eb="3">
      <t>シヨウリョウ</t>
    </rPh>
    <rPh sb="3" eb="4">
      <t>オヨ</t>
    </rPh>
    <rPh sb="5" eb="8">
      <t>テスウリョウ</t>
    </rPh>
    <phoneticPr fontId="12"/>
  </si>
  <si>
    <t>国庫支出金</t>
    <rPh sb="0" eb="1">
      <t>コク</t>
    </rPh>
    <rPh sb="1" eb="2">
      <t>コ</t>
    </rPh>
    <rPh sb="2" eb="4">
      <t>シシュツ</t>
    </rPh>
    <rPh sb="4" eb="5">
      <t>キン</t>
    </rPh>
    <phoneticPr fontId="12"/>
  </si>
  <si>
    <t>県支出金</t>
    <rPh sb="0" eb="1">
      <t>ケン</t>
    </rPh>
    <rPh sb="1" eb="3">
      <t>シシュツ</t>
    </rPh>
    <rPh sb="3" eb="4">
      <t>キン</t>
    </rPh>
    <phoneticPr fontId="12"/>
  </si>
  <si>
    <t>財産収入</t>
    <rPh sb="0" eb="2">
      <t>ザイサン</t>
    </rPh>
    <rPh sb="2" eb="4">
      <t>シュウニュウ</t>
    </rPh>
    <phoneticPr fontId="12"/>
  </si>
  <si>
    <t>寄付金</t>
    <rPh sb="0" eb="3">
      <t>キフキン</t>
    </rPh>
    <phoneticPr fontId="12"/>
  </si>
  <si>
    <t>繰入金</t>
    <rPh sb="0" eb="3">
      <t>クリイレキン</t>
    </rPh>
    <phoneticPr fontId="12"/>
  </si>
  <si>
    <t>繰越金</t>
    <rPh sb="0" eb="2">
      <t>クリコシ</t>
    </rPh>
    <rPh sb="2" eb="3">
      <t>キン</t>
    </rPh>
    <phoneticPr fontId="12"/>
  </si>
  <si>
    <t>諸収入</t>
    <rPh sb="0" eb="1">
      <t>ショ</t>
    </rPh>
    <rPh sb="1" eb="3">
      <t>シュウニュウ</t>
    </rPh>
    <phoneticPr fontId="12"/>
  </si>
  <si>
    <t>町債</t>
    <rPh sb="0" eb="1">
      <t>チョウ</t>
    </rPh>
    <rPh sb="1" eb="2">
      <t>サイ</t>
    </rPh>
    <phoneticPr fontId="12"/>
  </si>
  <si>
    <t>歳入合計</t>
    <rPh sb="0" eb="2">
      <t>サイニュウ</t>
    </rPh>
    <rPh sb="2" eb="4">
      <t>ゴウケイ</t>
    </rPh>
    <phoneticPr fontId="12"/>
  </si>
  <si>
    <t>歳入区分</t>
    <rPh sb="0" eb="2">
      <t>サイニュウ</t>
    </rPh>
    <rPh sb="2" eb="4">
      <t>クブン</t>
    </rPh>
    <phoneticPr fontId="12"/>
  </si>
  <si>
    <t>Ａ</t>
    <phoneticPr fontId="12"/>
  </si>
  <si>
    <t>9月補正後現計額</t>
    <rPh sb="1" eb="2">
      <t>ガツ</t>
    </rPh>
    <rPh sb="2" eb="5">
      <t>ホセイゴ</t>
    </rPh>
    <rPh sb="5" eb="6">
      <t>ウツツ</t>
    </rPh>
    <rPh sb="6" eb="7">
      <t>ケイ</t>
    </rPh>
    <rPh sb="7" eb="8">
      <t>ガク</t>
    </rPh>
    <phoneticPr fontId="12"/>
  </si>
  <si>
    <t>現計予算額（Ａ＋Ｂ）</t>
    <rPh sb="0" eb="1">
      <t>ウツツ</t>
    </rPh>
    <rPh sb="1" eb="2">
      <t>ケイ</t>
    </rPh>
    <rPh sb="2" eb="5">
      <t>ヨサンガク</t>
    </rPh>
    <phoneticPr fontId="12"/>
  </si>
  <si>
    <t>構成比</t>
    <rPh sb="0" eb="2">
      <t>コウセイ</t>
    </rPh>
    <rPh sb="2" eb="3">
      <t>ヒ</t>
    </rPh>
    <phoneticPr fontId="12"/>
  </si>
  <si>
    <t>Ｂ</t>
    <phoneticPr fontId="12"/>
  </si>
  <si>
    <t>（単位：千円、％）</t>
    <rPh sb="1" eb="3">
      <t>タンイ</t>
    </rPh>
    <rPh sb="4" eb="6">
      <t>センエン</t>
    </rPh>
    <phoneticPr fontId="12"/>
  </si>
  <si>
    <t>（歳出）</t>
    <rPh sb="1" eb="3">
      <t>サイシュツ</t>
    </rPh>
    <phoneticPr fontId="12"/>
  </si>
  <si>
    <t>歳出区分</t>
    <rPh sb="0" eb="2">
      <t>サイシュツ</t>
    </rPh>
    <rPh sb="2" eb="4">
      <t>クブン</t>
    </rPh>
    <phoneticPr fontId="12"/>
  </si>
  <si>
    <t>議会費</t>
    <rPh sb="0" eb="2">
      <t>ギカイ</t>
    </rPh>
    <rPh sb="2" eb="3">
      <t>ヒ</t>
    </rPh>
    <phoneticPr fontId="12"/>
  </si>
  <si>
    <t>総務費</t>
    <rPh sb="0" eb="3">
      <t>ソウムヒ</t>
    </rPh>
    <phoneticPr fontId="12"/>
  </si>
  <si>
    <t>民生費</t>
    <rPh sb="0" eb="3">
      <t>ミンセイヒ</t>
    </rPh>
    <phoneticPr fontId="12"/>
  </si>
  <si>
    <t>衛生費</t>
    <rPh sb="0" eb="2">
      <t>エイセイ</t>
    </rPh>
    <rPh sb="2" eb="3">
      <t>ヒ</t>
    </rPh>
    <phoneticPr fontId="12"/>
  </si>
  <si>
    <t>農林水産業費</t>
    <rPh sb="0" eb="2">
      <t>ノウリン</t>
    </rPh>
    <rPh sb="2" eb="5">
      <t>スイサンギョウ</t>
    </rPh>
    <rPh sb="5" eb="6">
      <t>ヒ</t>
    </rPh>
    <phoneticPr fontId="12"/>
  </si>
  <si>
    <t>商工費</t>
    <rPh sb="0" eb="3">
      <t>ショウコウヒ</t>
    </rPh>
    <phoneticPr fontId="12"/>
  </si>
  <si>
    <t>土木費</t>
    <rPh sb="0" eb="3">
      <t>ドボクヒ</t>
    </rPh>
    <phoneticPr fontId="12"/>
  </si>
  <si>
    <t>消防費</t>
    <rPh sb="0" eb="3">
      <t>ショウボウヒ</t>
    </rPh>
    <phoneticPr fontId="12"/>
  </si>
  <si>
    <t>教育費</t>
    <rPh sb="0" eb="3">
      <t>キョウイクヒ</t>
    </rPh>
    <phoneticPr fontId="12"/>
  </si>
  <si>
    <t>災害復旧費</t>
    <rPh sb="0" eb="2">
      <t>サイガイ</t>
    </rPh>
    <rPh sb="2" eb="5">
      <t>フッキュウヒ</t>
    </rPh>
    <phoneticPr fontId="12"/>
  </si>
  <si>
    <t>公債費</t>
    <rPh sb="0" eb="2">
      <t>コウサイ</t>
    </rPh>
    <rPh sb="2" eb="3">
      <t>ヒ</t>
    </rPh>
    <phoneticPr fontId="12"/>
  </si>
  <si>
    <t>予備費</t>
    <rPh sb="0" eb="3">
      <t>ヨビヒ</t>
    </rPh>
    <phoneticPr fontId="12"/>
  </si>
  <si>
    <t>歳出合計額</t>
    <rPh sb="0" eb="2">
      <t>サイシュツ</t>
    </rPh>
    <rPh sb="2" eb="4">
      <t>ゴウケイ</t>
    </rPh>
    <rPh sb="4" eb="5">
      <t>ガク</t>
    </rPh>
    <phoneticPr fontId="12"/>
  </si>
  <si>
    <t>各会計予算の執行状況</t>
    <rPh sb="0" eb="1">
      <t>カク</t>
    </rPh>
    <rPh sb="1" eb="3">
      <t>カイケイ</t>
    </rPh>
    <rPh sb="3" eb="5">
      <t>ヨサン</t>
    </rPh>
    <rPh sb="6" eb="8">
      <t>シッコウ</t>
    </rPh>
    <rPh sb="8" eb="10">
      <t>ジョウキョウ</t>
    </rPh>
    <phoneticPr fontId="12"/>
  </si>
  <si>
    <t>執行額</t>
    <rPh sb="0" eb="2">
      <t>シッコウ</t>
    </rPh>
    <rPh sb="2" eb="3">
      <t>ガク</t>
    </rPh>
    <phoneticPr fontId="4"/>
  </si>
  <si>
    <t>区分</t>
    <rPh sb="0" eb="2">
      <t>クブン</t>
    </rPh>
    <phoneticPr fontId="4"/>
  </si>
  <si>
    <t>科目</t>
    <rPh sb="0" eb="2">
      <t>カモク</t>
    </rPh>
    <phoneticPr fontId="12"/>
  </si>
  <si>
    <t>予算現額</t>
    <rPh sb="0" eb="2">
      <t>ヨサン</t>
    </rPh>
    <rPh sb="2" eb="3">
      <t>ゲン</t>
    </rPh>
    <rPh sb="3" eb="4">
      <t>ガク</t>
    </rPh>
    <phoneticPr fontId="12"/>
  </si>
  <si>
    <t>収入済額</t>
    <rPh sb="0" eb="2">
      <t>シュウニュウ</t>
    </rPh>
    <rPh sb="2" eb="3">
      <t>ス</t>
    </rPh>
    <rPh sb="3" eb="4">
      <t>ガク</t>
    </rPh>
    <phoneticPr fontId="12"/>
  </si>
  <si>
    <t>執行率</t>
    <rPh sb="0" eb="3">
      <t>シッコウリツ</t>
    </rPh>
    <phoneticPr fontId="12"/>
  </si>
  <si>
    <t>町有財産には、公有財産・物品・債券及び基金が含まれますが、これらの町有財産の管理については、条例や規則によってよれぞれの管理に万全を期しております。</t>
    <rPh sb="0" eb="2">
      <t>チョウユウ</t>
    </rPh>
    <rPh sb="2" eb="4">
      <t>ザイサン</t>
    </rPh>
    <rPh sb="7" eb="9">
      <t>コウユウ</t>
    </rPh>
    <rPh sb="9" eb="11">
      <t>ザイサン</t>
    </rPh>
    <rPh sb="12" eb="14">
      <t>ブッピン</t>
    </rPh>
    <rPh sb="15" eb="17">
      <t>サイケン</t>
    </rPh>
    <rPh sb="17" eb="18">
      <t>オヨ</t>
    </rPh>
    <rPh sb="19" eb="21">
      <t>キキン</t>
    </rPh>
    <rPh sb="22" eb="23">
      <t>フク</t>
    </rPh>
    <rPh sb="33" eb="34">
      <t>チョウ</t>
    </rPh>
    <rPh sb="34" eb="35">
      <t>ユウ</t>
    </rPh>
    <rPh sb="35" eb="37">
      <t>ザイサン</t>
    </rPh>
    <rPh sb="38" eb="40">
      <t>カンリ</t>
    </rPh>
    <rPh sb="46" eb="48">
      <t>ジョウレイ</t>
    </rPh>
    <rPh sb="49" eb="51">
      <t>キソク</t>
    </rPh>
    <rPh sb="60" eb="62">
      <t>カンリ</t>
    </rPh>
    <rPh sb="63" eb="65">
      <t>バンゼン</t>
    </rPh>
    <rPh sb="66" eb="67">
      <t>キ</t>
    </rPh>
    <phoneticPr fontId="4"/>
  </si>
  <si>
    <t>１　財産の状況</t>
    <rPh sb="2" eb="4">
      <t>ザイサン</t>
    </rPh>
    <rPh sb="5" eb="7">
      <t>ジョウキョウ</t>
    </rPh>
    <phoneticPr fontId="4"/>
  </si>
  <si>
    <t>（1）土地及び建物</t>
    <rPh sb="3" eb="5">
      <t>トチ</t>
    </rPh>
    <rPh sb="5" eb="6">
      <t>オヨ</t>
    </rPh>
    <rPh sb="7" eb="9">
      <t>タテモノ</t>
    </rPh>
    <phoneticPr fontId="4"/>
  </si>
  <si>
    <t>区　　　　　分</t>
    <rPh sb="0" eb="1">
      <t>ク</t>
    </rPh>
    <rPh sb="6" eb="7">
      <t>ブン</t>
    </rPh>
    <phoneticPr fontId="4"/>
  </si>
  <si>
    <t>土地　　　</t>
    <rPh sb="0" eb="2">
      <t>トチ</t>
    </rPh>
    <phoneticPr fontId="4"/>
  </si>
  <si>
    <t>建　　　　　物</t>
    <rPh sb="0" eb="1">
      <t>ケン</t>
    </rPh>
    <rPh sb="6" eb="7">
      <t>ブツ</t>
    </rPh>
    <phoneticPr fontId="4"/>
  </si>
  <si>
    <t>木造</t>
    <rPh sb="0" eb="2">
      <t>モクゾウ</t>
    </rPh>
    <phoneticPr fontId="4"/>
  </si>
  <si>
    <t>非木造</t>
    <rPh sb="0" eb="3">
      <t>ヒモクゾウ</t>
    </rPh>
    <phoneticPr fontId="4"/>
  </si>
  <si>
    <t>計</t>
    <rPh sb="0" eb="1">
      <t>ケイ</t>
    </rPh>
    <phoneticPr fontId="4"/>
  </si>
  <si>
    <t>本庁舎</t>
    <rPh sb="0" eb="3">
      <t>ホンチョウシャ</t>
    </rPh>
    <phoneticPr fontId="4"/>
  </si>
  <si>
    <t>その他の</t>
    <rPh sb="2" eb="3">
      <t>タ</t>
    </rPh>
    <phoneticPr fontId="4"/>
  </si>
  <si>
    <t>行政機関</t>
    <rPh sb="0" eb="2">
      <t>ギョウセイ</t>
    </rPh>
    <rPh sb="2" eb="4">
      <t>キカン</t>
    </rPh>
    <phoneticPr fontId="4"/>
  </si>
  <si>
    <t>その他の施設</t>
    <rPh sb="2" eb="3">
      <t>タ</t>
    </rPh>
    <rPh sb="4" eb="6">
      <t>シセツ</t>
    </rPh>
    <phoneticPr fontId="4"/>
  </si>
  <si>
    <t>公共用財産</t>
    <rPh sb="0" eb="3">
      <t>コウキョウヨウ</t>
    </rPh>
    <rPh sb="3" eb="5">
      <t>ザイサン</t>
    </rPh>
    <phoneticPr fontId="4"/>
  </si>
  <si>
    <t>学校</t>
    <rPh sb="0" eb="2">
      <t>ガッコウ</t>
    </rPh>
    <phoneticPr fontId="4"/>
  </si>
  <si>
    <t>公営住宅</t>
    <rPh sb="0" eb="2">
      <t>コウエイ</t>
    </rPh>
    <rPh sb="2" eb="4">
      <t>ジュウタク</t>
    </rPh>
    <phoneticPr fontId="4"/>
  </si>
  <si>
    <t>公園</t>
    <rPh sb="0" eb="2">
      <t>コウエン</t>
    </rPh>
    <phoneticPr fontId="4"/>
  </si>
  <si>
    <t>山林</t>
    <rPh sb="0" eb="2">
      <t>サンリン</t>
    </rPh>
    <phoneticPr fontId="4"/>
  </si>
  <si>
    <t>田畑</t>
    <rPh sb="0" eb="1">
      <t>タ</t>
    </rPh>
    <rPh sb="1" eb="2">
      <t>ハタ</t>
    </rPh>
    <phoneticPr fontId="4"/>
  </si>
  <si>
    <t>原野</t>
    <rPh sb="0" eb="2">
      <t>ゲンヤ</t>
    </rPh>
    <phoneticPr fontId="4"/>
  </si>
  <si>
    <t>建物</t>
    <rPh sb="0" eb="2">
      <t>タテモノ</t>
    </rPh>
    <phoneticPr fontId="4"/>
  </si>
  <si>
    <t>宅地</t>
    <rPh sb="0" eb="2">
      <t>タクチ</t>
    </rPh>
    <phoneticPr fontId="4"/>
  </si>
  <si>
    <t>合計</t>
    <rPh sb="0" eb="2">
      <t>ゴウケイ</t>
    </rPh>
    <phoneticPr fontId="4"/>
  </si>
  <si>
    <t>（２）　物品</t>
    <rPh sb="4" eb="6">
      <t>ブッピン</t>
    </rPh>
    <phoneticPr fontId="4"/>
  </si>
  <si>
    <t>区分</t>
    <rPh sb="0" eb="2">
      <t>クブン</t>
    </rPh>
    <phoneticPr fontId="4"/>
  </si>
  <si>
    <t>乗用車</t>
    <rPh sb="0" eb="3">
      <t>ジョウヨウシャ</t>
    </rPh>
    <phoneticPr fontId="4"/>
  </si>
  <si>
    <t>マイクロバス</t>
    <phoneticPr fontId="4"/>
  </si>
  <si>
    <t>パワーショベル</t>
    <phoneticPr fontId="4"/>
  </si>
  <si>
    <t>消防車</t>
    <rPh sb="0" eb="3">
      <t>ショウボウシャ</t>
    </rPh>
    <phoneticPr fontId="4"/>
  </si>
  <si>
    <t>運搬車</t>
    <rPh sb="0" eb="3">
      <t>ウンパンシャ</t>
    </rPh>
    <phoneticPr fontId="4"/>
  </si>
  <si>
    <t>原料回収車</t>
    <rPh sb="0" eb="2">
      <t>ゲンリョウ</t>
    </rPh>
    <rPh sb="2" eb="5">
      <t>カイシュウシャ</t>
    </rPh>
    <phoneticPr fontId="4"/>
  </si>
  <si>
    <t>液肥散布車</t>
    <rPh sb="0" eb="2">
      <t>エキヒ</t>
    </rPh>
    <rPh sb="2" eb="4">
      <t>サンプ</t>
    </rPh>
    <rPh sb="4" eb="5">
      <t>クルマ</t>
    </rPh>
    <phoneticPr fontId="4"/>
  </si>
  <si>
    <t>台　　　　　数</t>
    <rPh sb="0" eb="1">
      <t>ダイ</t>
    </rPh>
    <rPh sb="6" eb="7">
      <t>スウ</t>
    </rPh>
    <phoneticPr fontId="4"/>
  </si>
  <si>
    <t>（３）　有価証券</t>
    <rPh sb="4" eb="6">
      <t>ユウカ</t>
    </rPh>
    <rPh sb="6" eb="8">
      <t>ショウケン</t>
    </rPh>
    <phoneticPr fontId="4"/>
  </si>
  <si>
    <t>株券</t>
    <rPh sb="0" eb="2">
      <t>カブケン</t>
    </rPh>
    <phoneticPr fontId="4"/>
  </si>
  <si>
    <t>金　　　　　　額</t>
    <rPh sb="0" eb="1">
      <t>キン</t>
    </rPh>
    <rPh sb="7" eb="8">
      <t>ガク</t>
    </rPh>
    <phoneticPr fontId="4"/>
  </si>
  <si>
    <t>備　　　　　考</t>
    <rPh sb="0" eb="1">
      <t>ソノオ</t>
    </rPh>
    <rPh sb="6" eb="7">
      <t>コウ</t>
    </rPh>
    <phoneticPr fontId="4"/>
  </si>
  <si>
    <t>（単位：千円）</t>
    <rPh sb="1" eb="3">
      <t>タンイ</t>
    </rPh>
    <rPh sb="4" eb="6">
      <t>センエン</t>
    </rPh>
    <phoneticPr fontId="4"/>
  </si>
  <si>
    <t>（4）出資金</t>
    <rPh sb="3" eb="6">
      <t>シュッシキン</t>
    </rPh>
    <phoneticPr fontId="4"/>
  </si>
  <si>
    <t>奄美農協出資証券</t>
    <rPh sb="0" eb="2">
      <t>アマミ</t>
    </rPh>
    <rPh sb="2" eb="4">
      <t>ノウキョウ</t>
    </rPh>
    <rPh sb="4" eb="6">
      <t>シュッシ</t>
    </rPh>
    <rPh sb="6" eb="8">
      <t>ショウケン</t>
    </rPh>
    <phoneticPr fontId="4"/>
  </si>
  <si>
    <t>県農業信用基金出資資金</t>
    <rPh sb="0" eb="1">
      <t>ケン</t>
    </rPh>
    <rPh sb="1" eb="3">
      <t>ノウギョウ</t>
    </rPh>
    <rPh sb="3" eb="5">
      <t>シンヨウ</t>
    </rPh>
    <rPh sb="5" eb="7">
      <t>キキン</t>
    </rPh>
    <rPh sb="7" eb="9">
      <t>シュッシ</t>
    </rPh>
    <rPh sb="9" eb="11">
      <t>シキン</t>
    </rPh>
    <phoneticPr fontId="4"/>
  </si>
  <si>
    <t>奄美群島振興開発基金</t>
    <rPh sb="0" eb="2">
      <t>アマミ</t>
    </rPh>
    <rPh sb="2" eb="4">
      <t>グントウ</t>
    </rPh>
    <rPh sb="4" eb="6">
      <t>シンコウ</t>
    </rPh>
    <rPh sb="6" eb="8">
      <t>カイハツ</t>
    </rPh>
    <rPh sb="8" eb="10">
      <t>キキン</t>
    </rPh>
    <phoneticPr fontId="4"/>
  </si>
  <si>
    <t>徳之島森林組合出資資金</t>
    <rPh sb="0" eb="3">
      <t>トクノシマ</t>
    </rPh>
    <rPh sb="3" eb="5">
      <t>シンリン</t>
    </rPh>
    <rPh sb="5" eb="7">
      <t>クミアイ</t>
    </rPh>
    <rPh sb="7" eb="9">
      <t>シュッシ</t>
    </rPh>
    <rPh sb="9" eb="11">
      <t>シキン</t>
    </rPh>
    <phoneticPr fontId="4"/>
  </si>
  <si>
    <t>県栽培漁業協会</t>
    <rPh sb="0" eb="1">
      <t>ケン</t>
    </rPh>
    <rPh sb="1" eb="3">
      <t>サイバイ</t>
    </rPh>
    <rPh sb="3" eb="5">
      <t>ギョギョウ</t>
    </rPh>
    <rPh sb="5" eb="7">
      <t>キョウカイ</t>
    </rPh>
    <phoneticPr fontId="4"/>
  </si>
  <si>
    <t>奄美群島地域産業振興基金</t>
    <rPh sb="0" eb="2">
      <t>アマミ</t>
    </rPh>
    <rPh sb="2" eb="4">
      <t>グントウ</t>
    </rPh>
    <rPh sb="4" eb="6">
      <t>チイキ</t>
    </rPh>
    <rPh sb="6" eb="8">
      <t>サンギョウ</t>
    </rPh>
    <rPh sb="8" eb="10">
      <t>シンコウ</t>
    </rPh>
    <rPh sb="10" eb="12">
      <t>キキン</t>
    </rPh>
    <phoneticPr fontId="4"/>
  </si>
  <si>
    <t>奄美ＴIDAネシヤ基金出資証券</t>
    <rPh sb="0" eb="2">
      <t>アマミ</t>
    </rPh>
    <rPh sb="9" eb="11">
      <t>キキン</t>
    </rPh>
    <rPh sb="11" eb="13">
      <t>シュッシ</t>
    </rPh>
    <rPh sb="13" eb="15">
      <t>ショウケン</t>
    </rPh>
    <phoneticPr fontId="4"/>
  </si>
  <si>
    <t>県糖業協会出資証券</t>
    <rPh sb="0" eb="1">
      <t>ケン</t>
    </rPh>
    <rPh sb="1" eb="2">
      <t>トウ</t>
    </rPh>
    <rPh sb="2" eb="3">
      <t>ギョウ</t>
    </rPh>
    <rPh sb="3" eb="5">
      <t>キョウカイ</t>
    </rPh>
    <rPh sb="5" eb="7">
      <t>シュッシ</t>
    </rPh>
    <rPh sb="7" eb="9">
      <t>ショウケン</t>
    </rPh>
    <phoneticPr fontId="4"/>
  </si>
  <si>
    <t>（財）県角膜・腎臓バンク協会出損証書</t>
    <rPh sb="1" eb="2">
      <t>ザイ</t>
    </rPh>
    <rPh sb="3" eb="4">
      <t>ケン</t>
    </rPh>
    <rPh sb="4" eb="6">
      <t>カクマク</t>
    </rPh>
    <rPh sb="7" eb="9">
      <t>ジンゾウ</t>
    </rPh>
    <rPh sb="12" eb="14">
      <t>キョウカイ</t>
    </rPh>
    <rPh sb="14" eb="15">
      <t>シュツ</t>
    </rPh>
    <rPh sb="15" eb="16">
      <t>ソン</t>
    </rPh>
    <rPh sb="16" eb="18">
      <t>ショウショ</t>
    </rPh>
    <phoneticPr fontId="4"/>
  </si>
  <si>
    <t>（財）県かごしまみどりの基金出損証書</t>
    <rPh sb="1" eb="2">
      <t>ザイ</t>
    </rPh>
    <rPh sb="3" eb="4">
      <t>ケン</t>
    </rPh>
    <rPh sb="12" eb="14">
      <t>キキン</t>
    </rPh>
    <rPh sb="14" eb="15">
      <t>シュツ</t>
    </rPh>
    <rPh sb="15" eb="16">
      <t>ソン</t>
    </rPh>
    <rPh sb="16" eb="18">
      <t>ショウショ</t>
    </rPh>
    <phoneticPr fontId="4"/>
  </si>
  <si>
    <t>環境検査センター</t>
    <rPh sb="0" eb="2">
      <t>カンキョウ</t>
    </rPh>
    <rPh sb="2" eb="4">
      <t>ケンサ</t>
    </rPh>
    <phoneticPr fontId="4"/>
  </si>
  <si>
    <t>県畜産協会</t>
    <rPh sb="0" eb="1">
      <t>ケン</t>
    </rPh>
    <rPh sb="1" eb="3">
      <t>チクサン</t>
    </rPh>
    <rPh sb="3" eb="5">
      <t>キョウカイ</t>
    </rPh>
    <phoneticPr fontId="4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</si>
  <si>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4"/>
  </si>
  <si>
    <t>（財）県農業後継者育成基金</t>
    <rPh sb="1" eb="2">
      <t>ザイ</t>
    </rPh>
    <rPh sb="3" eb="4">
      <t>ケン</t>
    </rPh>
    <rPh sb="4" eb="6">
      <t>ノウギョウ</t>
    </rPh>
    <rPh sb="6" eb="9">
      <t>コウケイシャ</t>
    </rPh>
    <rPh sb="9" eb="11">
      <t>イクセイ</t>
    </rPh>
    <rPh sb="11" eb="13">
      <t>キキン</t>
    </rPh>
    <phoneticPr fontId="4"/>
  </si>
  <si>
    <t>合　　　　　　　　　　　　　　　　　　　　　　計</t>
    <rPh sb="0" eb="1">
      <t>ゴウ</t>
    </rPh>
    <rPh sb="23" eb="24">
      <t>ケイ</t>
    </rPh>
    <phoneticPr fontId="4"/>
  </si>
  <si>
    <t>徳之島空港ビル</t>
    <rPh sb="0" eb="3">
      <t>トクノシマ</t>
    </rPh>
    <rPh sb="3" eb="5">
      <t>クウコウ</t>
    </rPh>
    <phoneticPr fontId="4"/>
  </si>
  <si>
    <t>合　　　　　　　　計</t>
    <rPh sb="0" eb="1">
      <t>ゴウ</t>
    </rPh>
    <rPh sb="9" eb="10">
      <t>ケイ</t>
    </rPh>
    <phoneticPr fontId="4"/>
  </si>
  <si>
    <t>（５）　基金</t>
    <rPh sb="4" eb="6">
      <t>キキン</t>
    </rPh>
    <phoneticPr fontId="4"/>
  </si>
  <si>
    <t>財政調整基金</t>
    <rPh sb="0" eb="2">
      <t>ザイセイ</t>
    </rPh>
    <rPh sb="2" eb="4">
      <t>チョウセイ</t>
    </rPh>
    <rPh sb="4" eb="6">
      <t>キキン</t>
    </rPh>
    <phoneticPr fontId="4"/>
  </si>
  <si>
    <t>減債基金</t>
    <rPh sb="0" eb="2">
      <t>ゲンサイ</t>
    </rPh>
    <rPh sb="2" eb="4">
      <t>キキン</t>
    </rPh>
    <phoneticPr fontId="4"/>
  </si>
  <si>
    <t>中山間ふるさと水と土保全基金</t>
    <rPh sb="0" eb="2">
      <t>チュウザン</t>
    </rPh>
    <rPh sb="2" eb="3">
      <t>カン</t>
    </rPh>
    <rPh sb="7" eb="8">
      <t>ミズ</t>
    </rPh>
    <rPh sb="9" eb="10">
      <t>ツチ</t>
    </rPh>
    <rPh sb="10" eb="12">
      <t>ホゼン</t>
    </rPh>
    <rPh sb="12" eb="14">
      <t>キキン</t>
    </rPh>
    <phoneticPr fontId="4"/>
  </si>
  <si>
    <t>きばらでぇ伊仙応援基金</t>
    <rPh sb="5" eb="7">
      <t>イセン</t>
    </rPh>
    <rPh sb="7" eb="9">
      <t>オウエン</t>
    </rPh>
    <rPh sb="9" eb="11">
      <t>キキン</t>
    </rPh>
    <phoneticPr fontId="4"/>
  </si>
  <si>
    <t>高齢者等肉用牛導入基金</t>
    <rPh sb="0" eb="3">
      <t>コウレイシャ</t>
    </rPh>
    <rPh sb="3" eb="4">
      <t>トウ</t>
    </rPh>
    <rPh sb="4" eb="7">
      <t>ニクヨウギュウ</t>
    </rPh>
    <rPh sb="7" eb="9">
      <t>ドウニュウ</t>
    </rPh>
    <rPh sb="9" eb="11">
      <t>キキン</t>
    </rPh>
    <phoneticPr fontId="4"/>
  </si>
  <si>
    <t>伊仙町肉用牛導入基金</t>
    <rPh sb="0" eb="3">
      <t>イセンチョウ</t>
    </rPh>
    <rPh sb="3" eb="6">
      <t>ニクヨウギュウ</t>
    </rPh>
    <rPh sb="6" eb="8">
      <t>ドウニュウ</t>
    </rPh>
    <rPh sb="8" eb="10">
      <t>キキン</t>
    </rPh>
    <phoneticPr fontId="4"/>
  </si>
  <si>
    <t>国民健康保険特別会計基金</t>
    <rPh sb="0" eb="2">
      <t>コクミン</t>
    </rPh>
    <rPh sb="2" eb="4">
      <t>ケンコウ</t>
    </rPh>
    <rPh sb="4" eb="6">
      <t>ホケン</t>
    </rPh>
    <rPh sb="6" eb="8">
      <t>トクベツ</t>
    </rPh>
    <rPh sb="8" eb="10">
      <t>カイケイ</t>
    </rPh>
    <rPh sb="10" eb="12">
      <t>キキン</t>
    </rPh>
    <phoneticPr fontId="4"/>
  </si>
  <si>
    <t>国民健康保険高額療養資金貸付基金</t>
    <rPh sb="0" eb="2">
      <t>コクミン</t>
    </rPh>
    <rPh sb="2" eb="4">
      <t>ケンコウ</t>
    </rPh>
    <rPh sb="4" eb="6">
      <t>ホケン</t>
    </rPh>
    <rPh sb="6" eb="8">
      <t>コウガク</t>
    </rPh>
    <rPh sb="8" eb="10">
      <t>リョウヨウ</t>
    </rPh>
    <rPh sb="10" eb="12">
      <t>シキン</t>
    </rPh>
    <rPh sb="12" eb="14">
      <t>カシツケ</t>
    </rPh>
    <rPh sb="14" eb="16">
      <t>キキン</t>
    </rPh>
    <phoneticPr fontId="4"/>
  </si>
  <si>
    <t>介護保険基金</t>
    <rPh sb="0" eb="2">
      <t>カイゴ</t>
    </rPh>
    <rPh sb="2" eb="4">
      <t>ホケン</t>
    </rPh>
    <rPh sb="4" eb="6">
      <t>キキン</t>
    </rPh>
    <phoneticPr fontId="4"/>
  </si>
  <si>
    <t>区　　　　　　　　　　　　　　　分</t>
    <rPh sb="0" eb="1">
      <t>ク</t>
    </rPh>
    <rPh sb="16" eb="17">
      <t>ブン</t>
    </rPh>
    <phoneticPr fontId="4"/>
  </si>
  <si>
    <t>現在高</t>
    <rPh sb="0" eb="3">
      <t>ゲンザイダカ</t>
    </rPh>
    <phoneticPr fontId="4"/>
  </si>
  <si>
    <t>合　　　　　　　　　　　　　　計</t>
    <rPh sb="0" eb="1">
      <t>ゴウ</t>
    </rPh>
    <rPh sb="15" eb="16">
      <t>ケイ</t>
    </rPh>
    <phoneticPr fontId="4"/>
  </si>
  <si>
    <t>9月末現在</t>
    <rPh sb="1" eb="2">
      <t>ガツ</t>
    </rPh>
    <rPh sb="2" eb="3">
      <t>マツ</t>
    </rPh>
    <rPh sb="3" eb="5">
      <t>ゲンザイ</t>
    </rPh>
    <phoneticPr fontId="4"/>
  </si>
  <si>
    <t>個人町民税</t>
    <rPh sb="0" eb="2">
      <t>コジン</t>
    </rPh>
    <rPh sb="2" eb="5">
      <t>チョウミンゼイ</t>
    </rPh>
    <phoneticPr fontId="4"/>
  </si>
  <si>
    <t>法人町民税</t>
    <rPh sb="0" eb="2">
      <t>ホウジン</t>
    </rPh>
    <rPh sb="2" eb="5">
      <t>チョウミンゼイ</t>
    </rPh>
    <phoneticPr fontId="4"/>
  </si>
  <si>
    <t>固定資産税</t>
    <rPh sb="0" eb="2">
      <t>コテイ</t>
    </rPh>
    <rPh sb="2" eb="5">
      <t>シサンゼイ</t>
    </rPh>
    <phoneticPr fontId="4"/>
  </si>
  <si>
    <t>国有資産等所在市町村交付金及び納付金</t>
    <rPh sb="0" eb="2">
      <t>コクユウ</t>
    </rPh>
    <rPh sb="2" eb="4">
      <t>シサン</t>
    </rPh>
    <rPh sb="4" eb="5">
      <t>トウ</t>
    </rPh>
    <rPh sb="5" eb="7">
      <t>ショザイ</t>
    </rPh>
    <rPh sb="7" eb="10">
      <t>シチョウソン</t>
    </rPh>
    <rPh sb="10" eb="13">
      <t>コウフキン</t>
    </rPh>
    <rPh sb="13" eb="14">
      <t>オヨ</t>
    </rPh>
    <rPh sb="15" eb="18">
      <t>ノウフキン</t>
    </rPh>
    <phoneticPr fontId="4"/>
  </si>
  <si>
    <t>軽自動車税</t>
    <rPh sb="0" eb="1">
      <t>ケイ</t>
    </rPh>
    <rPh sb="1" eb="4">
      <t>ジドウシャ</t>
    </rPh>
    <rPh sb="4" eb="5">
      <t>ゼイ</t>
    </rPh>
    <phoneticPr fontId="4"/>
  </si>
  <si>
    <t>市町村たばこ税</t>
    <rPh sb="0" eb="3">
      <t>シチョウソン</t>
    </rPh>
    <rPh sb="6" eb="7">
      <t>ゼイ</t>
    </rPh>
    <phoneticPr fontId="4"/>
  </si>
  <si>
    <t>科　　　　　　　　目</t>
    <rPh sb="0" eb="1">
      <t>カ</t>
    </rPh>
    <rPh sb="9" eb="10">
      <t>メ</t>
    </rPh>
    <phoneticPr fontId="4"/>
  </si>
  <si>
    <t>予算現額</t>
    <rPh sb="0" eb="2">
      <t>ヨサン</t>
    </rPh>
    <rPh sb="2" eb="3">
      <t>ゲン</t>
    </rPh>
    <rPh sb="3" eb="4">
      <t>ガク</t>
    </rPh>
    <phoneticPr fontId="4"/>
  </si>
  <si>
    <t>調定額</t>
    <rPh sb="0" eb="2">
      <t>チョウテイ</t>
    </rPh>
    <rPh sb="2" eb="3">
      <t>ガク</t>
    </rPh>
    <phoneticPr fontId="4"/>
  </si>
  <si>
    <t>収入済額</t>
    <rPh sb="0" eb="2">
      <t>シュウニュウ</t>
    </rPh>
    <rPh sb="2" eb="3">
      <t>ス</t>
    </rPh>
    <rPh sb="3" eb="4">
      <t>ガク</t>
    </rPh>
    <phoneticPr fontId="4"/>
  </si>
  <si>
    <t>Ｃの構成比</t>
    <rPh sb="2" eb="4">
      <t>コウセイ</t>
    </rPh>
    <rPh sb="4" eb="5">
      <t>ヒ</t>
    </rPh>
    <phoneticPr fontId="4"/>
  </si>
  <si>
    <t>収入歩合</t>
    <rPh sb="0" eb="2">
      <t>シュウニュウ</t>
    </rPh>
    <rPh sb="2" eb="4">
      <t>ブアイ</t>
    </rPh>
    <phoneticPr fontId="4"/>
  </si>
  <si>
    <t>Ｃ／Ｂ</t>
    <phoneticPr fontId="4"/>
  </si>
  <si>
    <t>A</t>
    <phoneticPr fontId="4"/>
  </si>
  <si>
    <t>B</t>
    <phoneticPr fontId="4"/>
  </si>
  <si>
    <t>C</t>
    <phoneticPr fontId="4"/>
  </si>
  <si>
    <t>（単位：千円、％）</t>
    <rPh sb="1" eb="3">
      <t>タンイ</t>
    </rPh>
    <rPh sb="4" eb="6">
      <t>センエン</t>
    </rPh>
    <phoneticPr fontId="4"/>
  </si>
  <si>
    <t>（歳入）</t>
    <rPh sb="1" eb="3">
      <t>サイニュウ</t>
    </rPh>
    <phoneticPr fontId="12"/>
  </si>
  <si>
    <t>一般会計款別予算の執行状況</t>
    <rPh sb="0" eb="2">
      <t>イッパン</t>
    </rPh>
    <rPh sb="2" eb="4">
      <t>カイケイ</t>
    </rPh>
    <rPh sb="4" eb="5">
      <t>カン</t>
    </rPh>
    <rPh sb="5" eb="6">
      <t>ベツ</t>
    </rPh>
    <rPh sb="6" eb="8">
      <t>ヨサン</t>
    </rPh>
    <rPh sb="9" eb="11">
      <t>シッコウ</t>
    </rPh>
    <rPh sb="11" eb="13">
      <t>ジョウキョウ</t>
    </rPh>
    <phoneticPr fontId="12"/>
  </si>
  <si>
    <t>後期高齢者者医療特別会計</t>
    <rPh sb="0" eb="2">
      <t>コウキ</t>
    </rPh>
    <rPh sb="2" eb="5">
      <t>コウレイシャ</t>
    </rPh>
    <rPh sb="5" eb="6">
      <t>シャ</t>
    </rPh>
    <rPh sb="6" eb="8">
      <t>イリョウ</t>
    </rPh>
    <rPh sb="8" eb="10">
      <t>トクベツ</t>
    </rPh>
    <rPh sb="10" eb="12">
      <t>カイケイ</t>
    </rPh>
    <phoneticPr fontId="4"/>
  </si>
  <si>
    <t>ほーらい館特別会計</t>
    <rPh sb="4" eb="5">
      <t>カン</t>
    </rPh>
    <rPh sb="5" eb="7">
      <t>トクベツ</t>
    </rPh>
    <rPh sb="7" eb="9">
      <t>カイケイ</t>
    </rPh>
    <phoneticPr fontId="4"/>
  </si>
  <si>
    <t>支出済額</t>
    <rPh sb="0" eb="2">
      <t>シシュツ</t>
    </rPh>
    <rPh sb="2" eb="3">
      <t>ス</t>
    </rPh>
    <rPh sb="3" eb="4">
      <t>ガク</t>
    </rPh>
    <phoneticPr fontId="12"/>
  </si>
  <si>
    <t>財政事情</t>
    <rPh sb="0" eb="2">
      <t>ザイセイ</t>
    </rPh>
    <rPh sb="2" eb="4">
      <t>ジジョウ</t>
    </rPh>
    <phoneticPr fontId="4"/>
  </si>
  <si>
    <t>一般会計及び特別会計決算について</t>
    <rPh sb="0" eb="2">
      <t>イッパン</t>
    </rPh>
    <rPh sb="2" eb="4">
      <t>カイケイ</t>
    </rPh>
    <rPh sb="4" eb="5">
      <t>オヨ</t>
    </rPh>
    <rPh sb="6" eb="8">
      <t>トクベツ</t>
    </rPh>
    <rPh sb="8" eb="10">
      <t>カイケイ</t>
    </rPh>
    <rPh sb="10" eb="12">
      <t>ケッサン</t>
    </rPh>
    <phoneticPr fontId="4"/>
  </si>
  <si>
    <t>町税・使用料・保育料その他の滞納金について</t>
    <rPh sb="0" eb="2">
      <t>チョウゼイ</t>
    </rPh>
    <rPh sb="3" eb="6">
      <t>シヨウリョウ</t>
    </rPh>
    <rPh sb="7" eb="9">
      <t>ホイク</t>
    </rPh>
    <rPh sb="9" eb="10">
      <t>リョウ</t>
    </rPh>
    <rPh sb="12" eb="13">
      <t>タ</t>
    </rPh>
    <rPh sb="14" eb="17">
      <t>タイノウキン</t>
    </rPh>
    <phoneticPr fontId="4"/>
  </si>
  <si>
    <t>・・・・・・・・・・・・・・・・・・・・・・・・・・・・・・・・・・・・・・・・・・・・・・</t>
    <phoneticPr fontId="4"/>
  </si>
  <si>
    <t>・・・・・・・・・・・・・・・・・・・・・・・・・・・・・・・・・・・・・・・・・・・・・</t>
    <phoneticPr fontId="4"/>
  </si>
  <si>
    <t>決算の概況</t>
    <rPh sb="0" eb="2">
      <t>ケッサン</t>
    </rPh>
    <rPh sb="3" eb="5">
      <t>ガイキョウ</t>
    </rPh>
    <phoneticPr fontId="4"/>
  </si>
  <si>
    <t>・・・・・・・・・・・・・・・・・・・・・・・・・・・・・・・・</t>
    <phoneticPr fontId="4"/>
  </si>
  <si>
    <t>・・・・・・・・・・・・・・・・・・・・・・・・・・・・・・・・・・・・・・・・・・・・・・・・・・・・・・・・・・</t>
    <phoneticPr fontId="4"/>
  </si>
  <si>
    <t>Ⅱ</t>
    <phoneticPr fontId="4"/>
  </si>
  <si>
    <t>各会計補正状況</t>
    <rPh sb="0" eb="1">
      <t>カク</t>
    </rPh>
    <rPh sb="1" eb="3">
      <t>カイケイ</t>
    </rPh>
    <rPh sb="3" eb="5">
      <t>ホセイ</t>
    </rPh>
    <rPh sb="5" eb="7">
      <t>ジョウキョウ</t>
    </rPh>
    <phoneticPr fontId="4"/>
  </si>
  <si>
    <t>・・・・・・・・・・・・・・・・・・・・・・・・・・・・・・・・・・・・・・・・・・・・・・・・・・・</t>
    <phoneticPr fontId="4"/>
  </si>
  <si>
    <t>各会計予算の執行状況</t>
    <rPh sb="0" eb="1">
      <t>カク</t>
    </rPh>
    <rPh sb="1" eb="3">
      <t>カイケイ</t>
    </rPh>
    <rPh sb="3" eb="5">
      <t>ヨサン</t>
    </rPh>
    <rPh sb="6" eb="8">
      <t>シッコウ</t>
    </rPh>
    <rPh sb="8" eb="10">
      <t>ジョウキョウ</t>
    </rPh>
    <phoneticPr fontId="4"/>
  </si>
  <si>
    <t>・・・・・・・・・・・・・・・・・・・・・・・・・・・・・・・・・・・・・・・・・・・・・・・</t>
    <phoneticPr fontId="4"/>
  </si>
  <si>
    <t>町有財産の状況</t>
    <rPh sb="0" eb="2">
      <t>チョウユウ</t>
    </rPh>
    <rPh sb="2" eb="4">
      <t>ザイサン</t>
    </rPh>
    <rPh sb="5" eb="7">
      <t>ジョウキョウ</t>
    </rPh>
    <phoneticPr fontId="4"/>
  </si>
  <si>
    <t>・・・・・・・・・・・・・・・・・・・・・・・・・・・・・・・・・・・・・・・・・・・・・・・・・・・・・・</t>
    <phoneticPr fontId="4"/>
  </si>
  <si>
    <t>一時借入金の状況</t>
    <rPh sb="0" eb="2">
      <t>イチジ</t>
    </rPh>
    <rPh sb="2" eb="5">
      <t>カリイレキン</t>
    </rPh>
    <rPh sb="6" eb="8">
      <t>ジョウキョウ</t>
    </rPh>
    <phoneticPr fontId="4"/>
  </si>
  <si>
    <t>町税収入状況</t>
    <rPh sb="0" eb="2">
      <t>チョウゼイ</t>
    </rPh>
    <rPh sb="2" eb="4">
      <t>シュウニュウ</t>
    </rPh>
    <rPh sb="4" eb="6">
      <t>ジョウキョウ</t>
    </rPh>
    <phoneticPr fontId="4"/>
  </si>
  <si>
    <t>予算執行について（歳出）</t>
    <rPh sb="0" eb="2">
      <t>ヨサン</t>
    </rPh>
    <rPh sb="2" eb="4">
      <t>シッコウ</t>
    </rPh>
    <rPh sb="9" eb="11">
      <t>サイシュツ</t>
    </rPh>
    <phoneticPr fontId="4"/>
  </si>
  <si>
    <t>３　町有財産の状況</t>
    <rPh sb="2" eb="4">
      <t>チョウユウ</t>
    </rPh>
    <rPh sb="4" eb="6">
      <t>ザイサン</t>
    </rPh>
    <rPh sb="7" eb="9">
      <t>ジョウキョウ</t>
    </rPh>
    <phoneticPr fontId="4"/>
  </si>
  <si>
    <t>４　一時借入金の状況</t>
    <rPh sb="2" eb="4">
      <t>イチジ</t>
    </rPh>
    <rPh sb="4" eb="7">
      <t>カリイレキン</t>
    </rPh>
    <rPh sb="8" eb="10">
      <t>ジョウキョウ</t>
    </rPh>
    <phoneticPr fontId="4"/>
  </si>
  <si>
    <t>預金利子の状況は[第１０表]のとおりです。</t>
    <rPh sb="0" eb="2">
      <t>ヨキン</t>
    </rPh>
    <rPh sb="2" eb="4">
      <t>リシ</t>
    </rPh>
    <rPh sb="5" eb="7">
      <t>ジョウキョウ</t>
    </rPh>
    <rPh sb="9" eb="10">
      <t>ダイ</t>
    </rPh>
    <rPh sb="12" eb="13">
      <t>ヒョウ</t>
    </rPh>
    <phoneticPr fontId="4"/>
  </si>
  <si>
    <t>(単位：千円・％）</t>
    <rPh sb="1" eb="3">
      <t>タンイ</t>
    </rPh>
    <rPh sb="4" eb="5">
      <t>セン</t>
    </rPh>
    <rPh sb="5" eb="6">
      <t>エン</t>
    </rPh>
    <phoneticPr fontId="4"/>
  </si>
  <si>
    <t>予算執行について（歳入）</t>
    <rPh sb="0" eb="2">
      <t>ヨサン</t>
    </rPh>
    <rPh sb="2" eb="4">
      <t>シッコウ</t>
    </rPh>
    <rPh sb="9" eb="11">
      <t>サイニュウ</t>
    </rPh>
    <phoneticPr fontId="4"/>
  </si>
  <si>
    <t>・・・・・・・・・・・・・・・・・・・・・・・・・・</t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</si>
  <si>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</si>
  <si>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</si>
  <si>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</si>
  <si>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</si>
  <si>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（２）　町税・使用料・保育料その他の徴収対策について</t>
    <rPh sb="4" eb="6">
      <t>チョウゼイ</t>
    </rPh>
    <rPh sb="7" eb="10">
      <t>シヨウリョウ</t>
    </rPh>
    <rPh sb="11" eb="14">
      <t>ホイクリョウ</t>
    </rPh>
    <rPh sb="16" eb="17">
      <t>タ</t>
    </rPh>
    <rPh sb="18" eb="20">
      <t>チョウシュウ</t>
    </rPh>
    <rPh sb="20" eb="22">
      <t>タイサク</t>
    </rPh>
    <phoneticPr fontId="4"/>
  </si>
  <si>
    <t>　[第３表]</t>
    <rPh sb="2" eb="3">
      <t>ダイ</t>
    </rPh>
    <rPh sb="4" eb="5">
      <t>ヒョウ</t>
    </rPh>
    <phoneticPr fontId="4"/>
  </si>
  <si>
    <t>年度別収入未済額調べ</t>
    <rPh sb="0" eb="2">
      <t>ネンド</t>
    </rPh>
    <rPh sb="2" eb="3">
      <t>ベツ</t>
    </rPh>
    <rPh sb="3" eb="5">
      <t>シュウニュウ</t>
    </rPh>
    <rPh sb="5" eb="6">
      <t>ミ</t>
    </rPh>
    <rPh sb="6" eb="7">
      <t>スミ</t>
    </rPh>
    <rPh sb="7" eb="8">
      <t>ガク</t>
    </rPh>
    <rPh sb="8" eb="9">
      <t>シラ</t>
    </rPh>
    <phoneticPr fontId="4"/>
  </si>
  <si>
    <t>（単位：円％）</t>
    <rPh sb="1" eb="3">
      <t>タンイ</t>
    </rPh>
    <rPh sb="4" eb="5">
      <t>エン</t>
    </rPh>
    <phoneticPr fontId="4"/>
  </si>
  <si>
    <t>不納欠損額</t>
    <rPh sb="0" eb="2">
      <t>フノウ</t>
    </rPh>
    <rPh sb="2" eb="5">
      <t>ケッソンガク</t>
    </rPh>
    <phoneticPr fontId="4"/>
  </si>
  <si>
    <t>収入未済額</t>
    <rPh sb="0" eb="2">
      <t>シュウニュウ</t>
    </rPh>
    <rPh sb="2" eb="3">
      <t>ミ</t>
    </rPh>
    <rPh sb="3" eb="4">
      <t>ス</t>
    </rPh>
    <rPh sb="4" eb="5">
      <t>ガク</t>
    </rPh>
    <phoneticPr fontId="4"/>
  </si>
  <si>
    <t>徴収率</t>
    <rPh sb="0" eb="3">
      <t>チョウシュウリツ</t>
    </rPh>
    <phoneticPr fontId="4"/>
  </si>
  <si>
    <t>町税小計</t>
    <rPh sb="0" eb="2">
      <t>チョウゼイ</t>
    </rPh>
    <rPh sb="2" eb="4">
      <t>ショウケイ</t>
    </rPh>
    <phoneticPr fontId="4"/>
  </si>
  <si>
    <t>-５-</t>
    <phoneticPr fontId="4"/>
  </si>
  <si>
    <t>○町税</t>
    <rPh sb="1" eb="3">
      <t>チョウゼイ</t>
    </rPh>
    <phoneticPr fontId="4"/>
  </si>
  <si>
    <t>○公営住宅使用料</t>
    <rPh sb="1" eb="3">
      <t>コウエイ</t>
    </rPh>
    <rPh sb="3" eb="5">
      <t>ジュウタク</t>
    </rPh>
    <rPh sb="5" eb="8">
      <t>シヨウリョウ</t>
    </rPh>
    <phoneticPr fontId="4"/>
  </si>
  <si>
    <t>○農林水産業分担金</t>
    <rPh sb="1" eb="3">
      <t>ノウリン</t>
    </rPh>
    <rPh sb="3" eb="6">
      <t>スイサンギョウ</t>
    </rPh>
    <rPh sb="6" eb="9">
      <t>ブンタンキン</t>
    </rPh>
    <phoneticPr fontId="4"/>
  </si>
  <si>
    <t>○保育費負担金</t>
    <rPh sb="1" eb="4">
      <t>ホイクヒ</t>
    </rPh>
    <rPh sb="4" eb="7">
      <t>フタンキン</t>
    </rPh>
    <phoneticPr fontId="4"/>
  </si>
  <si>
    <t>○国民健康保険税</t>
    <rPh sb="1" eb="3">
      <t>コクミン</t>
    </rPh>
    <rPh sb="3" eb="5">
      <t>ケンコウ</t>
    </rPh>
    <rPh sb="5" eb="7">
      <t>ホケン</t>
    </rPh>
    <rPh sb="7" eb="8">
      <t>ゼイ</t>
    </rPh>
    <phoneticPr fontId="4"/>
  </si>
  <si>
    <t>○介護保険料</t>
    <rPh sb="1" eb="3">
      <t>カイゴ</t>
    </rPh>
    <rPh sb="3" eb="6">
      <t>ホケンリョウ</t>
    </rPh>
    <phoneticPr fontId="4"/>
  </si>
  <si>
    <t>○後期高齢者医療保険料</t>
    <rPh sb="1" eb="3">
      <t>コウキ</t>
    </rPh>
    <rPh sb="3" eb="6">
      <t>コウレイシャ</t>
    </rPh>
    <rPh sb="6" eb="8">
      <t>イリョウ</t>
    </rPh>
    <rPh sb="8" eb="11">
      <t>ホケンリョウ</t>
    </rPh>
    <phoneticPr fontId="4"/>
  </si>
  <si>
    <t>○簡易水道使用料</t>
    <rPh sb="1" eb="3">
      <t>カンイ</t>
    </rPh>
    <rPh sb="3" eb="5">
      <t>スイドウ</t>
    </rPh>
    <rPh sb="5" eb="8">
      <t>シヨウリョウ</t>
    </rPh>
    <phoneticPr fontId="4"/>
  </si>
  <si>
    <t>【　歳　　出　　】</t>
    <rPh sb="2" eb="3">
      <t>サイ</t>
    </rPh>
    <rPh sb="5" eb="6">
      <t>シュツ</t>
    </rPh>
    <phoneticPr fontId="4"/>
  </si>
  <si>
    <t>-８-</t>
    <phoneticPr fontId="4"/>
  </si>
  <si>
    <t>-</t>
    <phoneticPr fontId="4"/>
  </si>
  <si>
    <t>－</t>
    <phoneticPr fontId="4"/>
  </si>
  <si>
    <t>-１０-</t>
    <phoneticPr fontId="4"/>
  </si>
  <si>
    <t>４　　　決　　算　　の　　概　　況</t>
    <rPh sb="4" eb="5">
      <t>ケツ</t>
    </rPh>
    <rPh sb="7" eb="8">
      <t>サン</t>
    </rPh>
    <rPh sb="13" eb="14">
      <t>オオムネ</t>
    </rPh>
    <rPh sb="16" eb="17">
      <t>キョウ</t>
    </rPh>
    <phoneticPr fontId="4"/>
  </si>
  <si>
    <t>歳入の決算状況は［第７表］のとおりです。</t>
    <rPh sb="0" eb="2">
      <t>サイニュウ</t>
    </rPh>
    <rPh sb="3" eb="5">
      <t>ケッサン</t>
    </rPh>
    <rPh sb="5" eb="7">
      <t>ジョウキョウ</t>
    </rPh>
    <rPh sb="9" eb="10">
      <t>ダイ</t>
    </rPh>
    <rPh sb="11" eb="12">
      <t>ヒョウ</t>
    </rPh>
    <phoneticPr fontId="4"/>
  </si>
  <si>
    <t>（A)</t>
    <phoneticPr fontId="4"/>
  </si>
  <si>
    <t>（B)</t>
    <phoneticPr fontId="4"/>
  </si>
  <si>
    <t>（B)／（A)</t>
    <phoneticPr fontId="4"/>
  </si>
  <si>
    <t>-１１-</t>
    <phoneticPr fontId="4"/>
  </si>
  <si>
    <t>②</t>
    <phoneticPr fontId="4"/>
  </si>
  <si>
    <t>１）</t>
    <phoneticPr fontId="4"/>
  </si>
  <si>
    <t>２）</t>
    <phoneticPr fontId="4"/>
  </si>
  <si>
    <t>（Ａ）－（Ｂ）＝（Ｃ）</t>
    <phoneticPr fontId="4"/>
  </si>
  <si>
    <t>（Ｃ）／（Ａ）</t>
    <phoneticPr fontId="4"/>
  </si>
  <si>
    <t>-</t>
    <phoneticPr fontId="4"/>
  </si>
  <si>
    <t>ＪＡあまみ</t>
    <phoneticPr fontId="4"/>
  </si>
  <si>
    <t>借入額(千円）</t>
    <rPh sb="0" eb="1">
      <t>シャク</t>
    </rPh>
    <rPh sb="1" eb="2">
      <t>ニュウ</t>
    </rPh>
    <rPh sb="2" eb="3">
      <t>ガク</t>
    </rPh>
    <rPh sb="4" eb="6">
      <t>センエン</t>
    </rPh>
    <phoneticPr fontId="4"/>
  </si>
  <si>
    <t>支払利息（円）</t>
    <rPh sb="0" eb="2">
      <t>シハラ</t>
    </rPh>
    <rPh sb="2" eb="4">
      <t>リソク</t>
    </rPh>
    <rPh sb="5" eb="6">
      <t>エン</t>
    </rPh>
    <phoneticPr fontId="4"/>
  </si>
  <si>
    <t>後期高齢者保健医療歳出決算状況</t>
    <rPh sb="0" eb="2">
      <t>コウキ</t>
    </rPh>
    <rPh sb="2" eb="4">
      <t>コウレイ</t>
    </rPh>
    <rPh sb="4" eb="5">
      <t>シャ</t>
    </rPh>
    <rPh sb="5" eb="7">
      <t>ホケン</t>
    </rPh>
    <rPh sb="7" eb="9">
      <t>イリョウ</t>
    </rPh>
    <rPh sb="9" eb="11">
      <t>サイシュツ</t>
    </rPh>
    <rPh sb="11" eb="13">
      <t>ケッサン</t>
    </rPh>
    <rPh sb="13" eb="15">
      <t>ジョウキョウ</t>
    </rPh>
    <phoneticPr fontId="4"/>
  </si>
  <si>
    <t>営業外収益</t>
    <rPh sb="0" eb="3">
      <t>エイギョウガイ</t>
    </rPh>
    <rPh sb="3" eb="5">
      <t>シュウエキ</t>
    </rPh>
    <phoneticPr fontId="4"/>
  </si>
  <si>
    <t>特別損失</t>
    <rPh sb="0" eb="2">
      <t>トクベツ</t>
    </rPh>
    <rPh sb="2" eb="4">
      <t>ソンシツ</t>
    </rPh>
    <phoneticPr fontId="4"/>
  </si>
  <si>
    <t>①</t>
    <phoneticPr fontId="4"/>
  </si>
  <si>
    <t>（Ｃ）/（Ｂ）</t>
    <phoneticPr fontId="4"/>
  </si>
  <si>
    <t>　地方公共団体の財政健全化に関する法律（平成１９年法律第９４号）第２２項１項の規定により、資金不足比率については、次のとおりです。。</t>
    <rPh sb="1" eb="3">
      <t>チホウ</t>
    </rPh>
    <rPh sb="3" eb="5">
      <t>コウキョウ</t>
    </rPh>
    <rPh sb="5" eb="7">
      <t>ダンタイ</t>
    </rPh>
    <rPh sb="8" eb="10">
      <t>ザイセイ</t>
    </rPh>
    <rPh sb="10" eb="13">
      <t>ケンゼンカ</t>
    </rPh>
    <rPh sb="14" eb="15">
      <t>カン</t>
    </rPh>
    <rPh sb="17" eb="19">
      <t>ホウリツ</t>
    </rPh>
    <rPh sb="20" eb="22">
      <t>ヘイセイ</t>
    </rPh>
    <rPh sb="24" eb="25">
      <t>ネン</t>
    </rPh>
    <rPh sb="25" eb="27">
      <t>ホウリツ</t>
    </rPh>
    <rPh sb="27" eb="28">
      <t>ダイ</t>
    </rPh>
    <rPh sb="30" eb="31">
      <t>ゴウ</t>
    </rPh>
    <rPh sb="32" eb="33">
      <t>ダイ</t>
    </rPh>
    <rPh sb="35" eb="36">
      <t>コウ</t>
    </rPh>
    <rPh sb="37" eb="38">
      <t>コウ</t>
    </rPh>
    <rPh sb="39" eb="41">
      <t>キテイ</t>
    </rPh>
    <rPh sb="45" eb="47">
      <t>シキン</t>
    </rPh>
    <rPh sb="47" eb="49">
      <t>ブソク</t>
    </rPh>
    <rPh sb="49" eb="51">
      <t>ヒリツ</t>
    </rPh>
    <rPh sb="57" eb="58">
      <t>ツギ</t>
    </rPh>
    <phoneticPr fontId="4"/>
  </si>
  <si>
    <t>（資金不足比率がないため「-」を記載した。</t>
    <rPh sb="1" eb="3">
      <t>シキン</t>
    </rPh>
    <rPh sb="3" eb="5">
      <t>ブソク</t>
    </rPh>
    <rPh sb="5" eb="7">
      <t>ヒリツ</t>
    </rPh>
    <rPh sb="16" eb="18">
      <t>キサイ</t>
    </rPh>
    <phoneticPr fontId="4"/>
  </si>
  <si>
    <t>-１-</t>
    <phoneticPr fontId="4"/>
  </si>
  <si>
    <t>-２-</t>
    <phoneticPr fontId="4"/>
  </si>
  <si>
    <t>-４-</t>
    <phoneticPr fontId="4"/>
  </si>
  <si>
    <t>-1５-</t>
    <phoneticPr fontId="4"/>
  </si>
  <si>
    <t>-１８-</t>
    <phoneticPr fontId="4"/>
  </si>
  <si>
    <t>特別会計合計</t>
    <rPh sb="0" eb="2">
      <t>トクベツ</t>
    </rPh>
    <rPh sb="2" eb="4">
      <t>カイケイ</t>
    </rPh>
    <rPh sb="4" eb="6">
      <t>ゴウケイ</t>
    </rPh>
    <phoneticPr fontId="12"/>
  </si>
  <si>
    <t>日本エアコミューター</t>
    <rPh sb="0" eb="2">
      <t>ニホン</t>
    </rPh>
    <phoneticPr fontId="4"/>
  </si>
  <si>
    <t>－２１－</t>
    <phoneticPr fontId="12"/>
  </si>
  <si>
    <t>－２２－</t>
    <phoneticPr fontId="12"/>
  </si>
  <si>
    <t>⑥</t>
    <phoneticPr fontId="4"/>
  </si>
  <si>
    <t>徳之島ビジョン</t>
    <rPh sb="0" eb="3">
      <t>トクノシマ</t>
    </rPh>
    <phoneticPr fontId="4"/>
  </si>
  <si>
    <t>-３-</t>
    <phoneticPr fontId="4"/>
  </si>
  <si>
    <t>-１２-</t>
    <phoneticPr fontId="4"/>
  </si>
  <si>
    <t>-1３-</t>
    <phoneticPr fontId="4"/>
  </si>
  <si>
    <t>-1４-</t>
    <phoneticPr fontId="4"/>
  </si>
  <si>
    <t>-１６-</t>
    <phoneticPr fontId="4"/>
  </si>
  <si>
    <t>-１７-</t>
    <phoneticPr fontId="4"/>
  </si>
  <si>
    <t>－１９－</t>
    <phoneticPr fontId="12"/>
  </si>
  <si>
    <t>－２０－</t>
    <phoneticPr fontId="12"/>
  </si>
  <si>
    <t>－２３－</t>
    <phoneticPr fontId="4"/>
  </si>
  <si>
    <t>－２４－</t>
    <phoneticPr fontId="4"/>
  </si>
  <si>
    <t>[第１４表]</t>
    <rPh sb="1" eb="2">
      <t>ダイ</t>
    </rPh>
    <rPh sb="4" eb="5">
      <t>ヒョウ</t>
    </rPh>
    <phoneticPr fontId="4"/>
  </si>
  <si>
    <t>②</t>
    <phoneticPr fontId="4"/>
  </si>
  <si>
    <t>[第１５表]</t>
    <rPh sb="1" eb="2">
      <t>ダイ</t>
    </rPh>
    <rPh sb="4" eb="5">
      <t>ヒョウ</t>
    </rPh>
    <phoneticPr fontId="4"/>
  </si>
  <si>
    <t>後期高齢者保健医療特別会計の決算状況は、[第１５表]及び[第１６表]のとおりです。</t>
    <rPh sb="0" eb="2">
      <t>コウキ</t>
    </rPh>
    <rPh sb="2" eb="5">
      <t>コウレイシャ</t>
    </rPh>
    <rPh sb="5" eb="7">
      <t>ホケン</t>
    </rPh>
    <rPh sb="7" eb="9">
      <t>イリョウ</t>
    </rPh>
    <rPh sb="9" eb="11">
      <t>トクベツ</t>
    </rPh>
    <rPh sb="11" eb="13">
      <t>カイケイ</t>
    </rPh>
    <rPh sb="14" eb="16">
      <t>ケッサン</t>
    </rPh>
    <rPh sb="16" eb="18">
      <t>ジョウキョウ</t>
    </rPh>
    <rPh sb="21" eb="22">
      <t>ダイ</t>
    </rPh>
    <rPh sb="24" eb="25">
      <t>ヒョウ</t>
    </rPh>
    <rPh sb="26" eb="27">
      <t>オヨ</t>
    </rPh>
    <rPh sb="29" eb="30">
      <t>ダイ</t>
    </rPh>
    <rPh sb="32" eb="33">
      <t>ヒョウ</t>
    </rPh>
    <phoneticPr fontId="4"/>
  </si>
  <si>
    <t>徳之島交流ひろば「ほーらい館」特別会計の決算状況は、[第１７表]及び[第１８表]のとおりです。</t>
    <rPh sb="0" eb="3">
      <t>トクノシマ</t>
    </rPh>
    <rPh sb="3" eb="5">
      <t>コウリュウ</t>
    </rPh>
    <rPh sb="13" eb="14">
      <t>カン</t>
    </rPh>
    <rPh sb="15" eb="17">
      <t>トクベツ</t>
    </rPh>
    <rPh sb="17" eb="19">
      <t>カイケイ</t>
    </rPh>
    <rPh sb="20" eb="22">
      <t>ケッサン</t>
    </rPh>
    <rPh sb="22" eb="24">
      <t>ジョウキョウ</t>
    </rPh>
    <rPh sb="27" eb="28">
      <t>ダイ</t>
    </rPh>
    <rPh sb="30" eb="31">
      <t>ヒョウ</t>
    </rPh>
    <rPh sb="32" eb="33">
      <t>オヨ</t>
    </rPh>
    <rPh sb="35" eb="36">
      <t>ダイ</t>
    </rPh>
    <rPh sb="38" eb="39">
      <t>ヒョウ</t>
    </rPh>
    <phoneticPr fontId="4"/>
  </si>
  <si>
    <t>国保の決算状況は、[第１１表]及び[１２表]のとおりです。</t>
    <rPh sb="0" eb="2">
      <t>コクホ</t>
    </rPh>
    <rPh sb="3" eb="5">
      <t>ケッサン</t>
    </rPh>
    <rPh sb="5" eb="7">
      <t>ジョウキョウ</t>
    </rPh>
    <rPh sb="10" eb="11">
      <t>ダイ</t>
    </rPh>
    <rPh sb="13" eb="14">
      <t>ヒョウ</t>
    </rPh>
    <rPh sb="15" eb="16">
      <t>オヨ</t>
    </rPh>
    <rPh sb="20" eb="21">
      <t>ヒョウ</t>
    </rPh>
    <phoneticPr fontId="4"/>
  </si>
  <si>
    <t>介護保険特別会計の決算状況は、[第１３表]及び[第１４表]のとおりです。</t>
    <rPh sb="0" eb="2">
      <t>カイゴ</t>
    </rPh>
    <rPh sb="2" eb="4">
      <t>ホケン</t>
    </rPh>
    <rPh sb="4" eb="6">
      <t>トクベツ</t>
    </rPh>
    <rPh sb="6" eb="8">
      <t>カイケイ</t>
    </rPh>
    <rPh sb="9" eb="11">
      <t>ケッサン</t>
    </rPh>
    <rPh sb="11" eb="13">
      <t>ジョウキョウ</t>
    </rPh>
    <rPh sb="16" eb="17">
      <t>ダイ</t>
    </rPh>
    <rPh sb="19" eb="20">
      <t>ヒョウ</t>
    </rPh>
    <rPh sb="21" eb="22">
      <t>オヨ</t>
    </rPh>
    <rPh sb="24" eb="25">
      <t>ダイ</t>
    </rPh>
    <rPh sb="27" eb="28">
      <t>ヒョウ</t>
    </rPh>
    <phoneticPr fontId="4"/>
  </si>
  <si>
    <t>簡易水道事業特別会計の決算状況は、[第１９表]及び[第２０表]のとおりです。</t>
    <rPh sb="0" eb="2">
      <t>カンイ</t>
    </rPh>
    <rPh sb="2" eb="4">
      <t>スイドウ</t>
    </rPh>
    <rPh sb="4" eb="6">
      <t>ジギョウ</t>
    </rPh>
    <rPh sb="6" eb="8">
      <t>トクベツ</t>
    </rPh>
    <rPh sb="8" eb="10">
      <t>カイケイ</t>
    </rPh>
    <rPh sb="11" eb="13">
      <t>ケッサン</t>
    </rPh>
    <rPh sb="13" eb="15">
      <t>ジョウキョウ</t>
    </rPh>
    <rPh sb="18" eb="19">
      <t>ダイ</t>
    </rPh>
    <rPh sb="21" eb="22">
      <t>ヒョウ</t>
    </rPh>
    <rPh sb="23" eb="24">
      <t>オヨ</t>
    </rPh>
    <rPh sb="26" eb="27">
      <t>ダイ</t>
    </rPh>
    <rPh sb="29" eb="30">
      <t>ヒョウ</t>
    </rPh>
    <phoneticPr fontId="4"/>
  </si>
  <si>
    <t>～ 長寿と癒しのまち ～</t>
    <rPh sb="2" eb="4">
      <t>チョウジュ</t>
    </rPh>
    <rPh sb="5" eb="6">
      <t>イヤ</t>
    </rPh>
    <phoneticPr fontId="4"/>
  </si>
  <si>
    <t>鹿児島県 伊仙町</t>
    <rPh sb="0" eb="4">
      <t>カゴシマケン</t>
    </rPh>
    <rPh sb="5" eb="8">
      <t>イセンチョウ</t>
    </rPh>
    <phoneticPr fontId="4"/>
  </si>
  <si>
    <t>上半期</t>
    <rPh sb="0" eb="3">
      <t>カミハンキ</t>
    </rPh>
    <phoneticPr fontId="4"/>
  </si>
  <si>
    <t>一般会計（歳入）</t>
    <rPh sb="0" eb="2">
      <t>イッパン</t>
    </rPh>
    <rPh sb="2" eb="4">
      <t>カイケイ</t>
    </rPh>
    <rPh sb="5" eb="7">
      <t>サイニュウ</t>
    </rPh>
    <phoneticPr fontId="4"/>
  </si>
  <si>
    <t>一般会計（歳出）</t>
    <rPh sb="0" eb="2">
      <t>イッパン</t>
    </rPh>
    <rPh sb="2" eb="4">
      <t>カイケイ</t>
    </rPh>
    <rPh sb="5" eb="7">
      <t>サイシュツ</t>
    </rPh>
    <phoneticPr fontId="4"/>
  </si>
  <si>
    <t>29年度</t>
    <rPh sb="2" eb="4">
      <t>ネンド</t>
    </rPh>
    <phoneticPr fontId="4"/>
  </si>
  <si>
    <t>28年度</t>
    <rPh sb="2" eb="4">
      <t>ネンド</t>
    </rPh>
    <phoneticPr fontId="4"/>
  </si>
  <si>
    <t>調定（２８）</t>
    <rPh sb="0" eb="2">
      <t>チョウテイ</t>
    </rPh>
    <phoneticPr fontId="12"/>
  </si>
  <si>
    <t>収入（２８）</t>
    <rPh sb="0" eb="2">
      <t>シュウニュウ</t>
    </rPh>
    <phoneticPr fontId="12"/>
  </si>
  <si>
    <t>将来負担比率</t>
    <rPh sb="0" eb="2">
      <t>ショウライ</t>
    </rPh>
    <rPh sb="2" eb="4">
      <t>フタン</t>
    </rPh>
    <rPh sb="4" eb="6">
      <t>ヒリツ</t>
    </rPh>
    <phoneticPr fontId="4"/>
  </si>
  <si>
    <t>維持補修費</t>
    <rPh sb="0" eb="2">
      <t>イジ</t>
    </rPh>
    <rPh sb="2" eb="4">
      <t>ホシュウ</t>
    </rPh>
    <rPh sb="4" eb="5">
      <t>ヒ</t>
    </rPh>
    <phoneticPr fontId="12"/>
  </si>
  <si>
    <t>投資及び出資金</t>
    <rPh sb="0" eb="2">
      <t>トウシ</t>
    </rPh>
    <rPh sb="2" eb="3">
      <t>オヨ</t>
    </rPh>
    <rPh sb="4" eb="6">
      <t>シュッシ</t>
    </rPh>
    <rPh sb="6" eb="7">
      <t>キン</t>
    </rPh>
    <phoneticPr fontId="12"/>
  </si>
  <si>
    <t>奄美大島信用金庫</t>
    <rPh sb="0" eb="4">
      <t>アマミオオシマ</t>
    </rPh>
    <rPh sb="4" eb="6">
      <t>シンヨウ</t>
    </rPh>
    <rPh sb="6" eb="8">
      <t>キンコ</t>
    </rPh>
    <phoneticPr fontId="4"/>
  </si>
  <si>
    <t>不能欠損額</t>
    <rPh sb="0" eb="2">
      <t>フノウ</t>
    </rPh>
    <rPh sb="2" eb="4">
      <t>ケッソン</t>
    </rPh>
    <rPh sb="4" eb="5">
      <t>ガク</t>
    </rPh>
    <phoneticPr fontId="12"/>
  </si>
  <si>
    <t>翌年度繰越額</t>
    <rPh sb="0" eb="3">
      <t>ヨクネンド</t>
    </rPh>
    <rPh sb="3" eb="5">
      <t>クリコシ</t>
    </rPh>
    <rPh sb="5" eb="6">
      <t>ガク</t>
    </rPh>
    <phoneticPr fontId="12"/>
  </si>
  <si>
    <t>他会計出資金</t>
    <rPh sb="0" eb="1">
      <t>タ</t>
    </rPh>
    <rPh sb="1" eb="3">
      <t>カイケイ</t>
    </rPh>
    <rPh sb="3" eb="5">
      <t>シュッシ</t>
    </rPh>
    <rPh sb="5" eb="6">
      <t>キン</t>
    </rPh>
    <phoneticPr fontId="4"/>
  </si>
  <si>
    <t>企業債</t>
    <rPh sb="0" eb="2">
      <t>キギョウ</t>
    </rPh>
    <rPh sb="2" eb="3">
      <t>サイ</t>
    </rPh>
    <phoneticPr fontId="4"/>
  </si>
  <si>
    <t>収益的支出</t>
    <rPh sb="0" eb="2">
      <t>シュウエキ</t>
    </rPh>
    <rPh sb="2" eb="3">
      <t>テキ</t>
    </rPh>
    <rPh sb="3" eb="5">
      <t>シシュツ</t>
    </rPh>
    <phoneticPr fontId="12"/>
  </si>
  <si>
    <t>収益的収入</t>
    <rPh sb="0" eb="3">
      <t>シュウエキテキ</t>
    </rPh>
    <rPh sb="3" eb="5">
      <t>シュウニュウ</t>
    </rPh>
    <phoneticPr fontId="4"/>
  </si>
  <si>
    <t>収益的支出</t>
    <rPh sb="0" eb="3">
      <t>シュウエキテキ</t>
    </rPh>
    <rPh sb="3" eb="5">
      <t>シシュツ</t>
    </rPh>
    <phoneticPr fontId="4"/>
  </si>
  <si>
    <t>実質収支比率</t>
    <rPh sb="0" eb="2">
      <t>ジッシツ</t>
    </rPh>
    <rPh sb="2" eb="4">
      <t>シュウシ</t>
    </rPh>
    <rPh sb="4" eb="6">
      <t>ヒリツ</t>
    </rPh>
    <phoneticPr fontId="4"/>
  </si>
  <si>
    <t>公債費率</t>
    <rPh sb="0" eb="3">
      <t>コウサイヒ</t>
    </rPh>
    <rPh sb="3" eb="4">
      <t>リツ</t>
    </rPh>
    <phoneticPr fontId="4"/>
  </si>
  <si>
    <t>株式譲渡所得割交付金</t>
    <phoneticPr fontId="12"/>
  </si>
  <si>
    <t>令和1年度</t>
    <rPh sb="0" eb="1">
      <t>レイ</t>
    </rPh>
    <rPh sb="1" eb="2">
      <t>ワ</t>
    </rPh>
    <rPh sb="3" eb="5">
      <t>ネンド</t>
    </rPh>
    <phoneticPr fontId="4"/>
  </si>
  <si>
    <t>平成30年度決算のあらまし</t>
    <rPh sb="0" eb="2">
      <t>ヘイセイ</t>
    </rPh>
    <rPh sb="4" eb="6">
      <t>ネンド</t>
    </rPh>
    <rPh sb="6" eb="8">
      <t>ケッサン</t>
    </rPh>
    <phoneticPr fontId="4"/>
  </si>
  <si>
    <t>令和１年度　上半期財政運営のあらまし</t>
    <rPh sb="0" eb="1">
      <t>レイ</t>
    </rPh>
    <rPh sb="1" eb="2">
      <t>ワ</t>
    </rPh>
    <rPh sb="3" eb="5">
      <t>ネンド</t>
    </rPh>
    <rPh sb="5" eb="7">
      <t>ヘイネンド</t>
    </rPh>
    <rPh sb="6" eb="7">
      <t>ウエ</t>
    </rPh>
    <rPh sb="7" eb="9">
      <t>ハンキ</t>
    </rPh>
    <rPh sb="9" eb="11">
      <t>ザイセイ</t>
    </rPh>
    <rPh sb="11" eb="13">
      <t>ウンエイ</t>
    </rPh>
    <phoneticPr fontId="4"/>
  </si>
  <si>
    <t>Ⅰ　平成30年度決算のあらまし</t>
    <rPh sb="2" eb="4">
      <t>ヘイセイ</t>
    </rPh>
    <rPh sb="6" eb="8">
      <t>ネンド</t>
    </rPh>
    <rPh sb="8" eb="10">
      <t>ケッサン</t>
    </rPh>
    <phoneticPr fontId="4"/>
  </si>
  <si>
    <t>　　平成30年度一般会計及び特別会計歳入歳出決算額は第１表のとおりです。</t>
    <rPh sb="2" eb="4">
      <t>ヘイセイ</t>
    </rPh>
    <rPh sb="6" eb="8">
      <t>ネンド</t>
    </rPh>
    <rPh sb="8" eb="10">
      <t>イッパン</t>
    </rPh>
    <rPh sb="10" eb="12">
      <t>カイケイ</t>
    </rPh>
    <rPh sb="12" eb="13">
      <t>オヨ</t>
    </rPh>
    <rPh sb="14" eb="16">
      <t>トクベツ</t>
    </rPh>
    <rPh sb="16" eb="18">
      <t>カイケイ</t>
    </rPh>
    <rPh sb="18" eb="20">
      <t>サイニュウ</t>
    </rPh>
    <rPh sb="20" eb="22">
      <t>サイシュツ</t>
    </rPh>
    <rPh sb="22" eb="24">
      <t>ケッサン</t>
    </rPh>
    <rPh sb="24" eb="25">
      <t>ガク</t>
    </rPh>
    <rPh sb="26" eb="27">
      <t>ダイ</t>
    </rPh>
    <rPh sb="28" eb="29">
      <t>ヒョウ</t>
    </rPh>
    <phoneticPr fontId="4"/>
  </si>
  <si>
    <t>平成30年度　歳入歳出決算額</t>
    <rPh sb="0" eb="2">
      <t>ヘイセイ</t>
    </rPh>
    <rPh sb="4" eb="6">
      <t>ネンド</t>
    </rPh>
    <rPh sb="7" eb="9">
      <t>サイニュウ</t>
    </rPh>
    <rPh sb="9" eb="11">
      <t>サイシュツ</t>
    </rPh>
    <rPh sb="11" eb="13">
      <t>ケッサン</t>
    </rPh>
    <rPh sb="13" eb="14">
      <t>ガク</t>
    </rPh>
    <phoneticPr fontId="4"/>
  </si>
  <si>
    <t>平成30年度歳入決算額</t>
    <rPh sb="0" eb="2">
      <t>ヘイセイ</t>
    </rPh>
    <rPh sb="4" eb="6">
      <t>ネンド</t>
    </rPh>
    <rPh sb="6" eb="8">
      <t>サイニュウ</t>
    </rPh>
    <rPh sb="8" eb="10">
      <t>ケッサン</t>
    </rPh>
    <rPh sb="10" eb="11">
      <t>ガク</t>
    </rPh>
    <phoneticPr fontId="4"/>
  </si>
  <si>
    <t>　　歳入予算額７６億２，００４万８，０００円に対し、決算額は、歳入６４億５，５７３万３，７２４円（予算に対する収入率84.7%)。歳出予算額７６億２，００４万８，０００円に対し、決算額は、歳出６３億４，４００万２，６０２円（支出率83.3％）。差引残額１億１，１７３万１，１２２円の黒字となり、このうち４，０００万円を財政調整基金に、１００万を減債基金へ積み立て、７，０７３万１，１２２円を翌年度に繰り越しています。</t>
    <rPh sb="2" eb="4">
      <t>サイニュウ</t>
    </rPh>
    <rPh sb="4" eb="7">
      <t>ヨサンガク</t>
    </rPh>
    <rPh sb="9" eb="10">
      <t>オク</t>
    </rPh>
    <rPh sb="15" eb="16">
      <t>マン</t>
    </rPh>
    <rPh sb="21" eb="22">
      <t>エン</t>
    </rPh>
    <rPh sb="23" eb="24">
      <t>タイ</t>
    </rPh>
    <rPh sb="26" eb="28">
      <t>ケッサン</t>
    </rPh>
    <rPh sb="28" eb="29">
      <t>ガク</t>
    </rPh>
    <rPh sb="31" eb="33">
      <t>サイニュウ</t>
    </rPh>
    <rPh sb="35" eb="36">
      <t>オク</t>
    </rPh>
    <rPh sb="41" eb="42">
      <t>マン</t>
    </rPh>
    <rPh sb="47" eb="48">
      <t>エン</t>
    </rPh>
    <rPh sb="49" eb="51">
      <t>ヨサン</t>
    </rPh>
    <rPh sb="52" eb="53">
      <t>タイ</t>
    </rPh>
    <rPh sb="55" eb="57">
      <t>シュウニュウ</t>
    </rPh>
    <rPh sb="57" eb="58">
      <t>リツ</t>
    </rPh>
    <rPh sb="65" eb="67">
      <t>サイシュツ</t>
    </rPh>
    <rPh sb="72" eb="73">
      <t>オク</t>
    </rPh>
    <rPh sb="78" eb="79">
      <t>マン</t>
    </rPh>
    <rPh sb="94" eb="96">
      <t>サイシュツ</t>
    </rPh>
    <rPh sb="98" eb="99">
      <t>オク</t>
    </rPh>
    <rPh sb="104" eb="105">
      <t>マン</t>
    </rPh>
    <rPh sb="110" eb="111">
      <t>エン</t>
    </rPh>
    <rPh sb="112" eb="114">
      <t>シシュツ</t>
    </rPh>
    <rPh sb="114" eb="115">
      <t>リツ</t>
    </rPh>
    <rPh sb="122" eb="124">
      <t>サシヒキ</t>
    </rPh>
    <rPh sb="124" eb="126">
      <t>ザンガク</t>
    </rPh>
    <rPh sb="139" eb="140">
      <t>エン</t>
    </rPh>
    <rPh sb="141" eb="143">
      <t>クロジ</t>
    </rPh>
    <rPh sb="157" eb="158">
      <t>エン</t>
    </rPh>
    <rPh sb="159" eb="161">
      <t>ザイセイ</t>
    </rPh>
    <rPh sb="161" eb="163">
      <t>チョウセイ</t>
    </rPh>
    <rPh sb="163" eb="165">
      <t>キキン</t>
    </rPh>
    <rPh sb="170" eb="171">
      <t>マン</t>
    </rPh>
    <rPh sb="172" eb="174">
      <t>ゲンサイ</t>
    </rPh>
    <rPh sb="174" eb="176">
      <t>キキン</t>
    </rPh>
    <rPh sb="177" eb="178">
      <t>ツ</t>
    </rPh>
    <rPh sb="179" eb="180">
      <t>タ</t>
    </rPh>
    <rPh sb="187" eb="188">
      <t>マン</t>
    </rPh>
    <rPh sb="193" eb="194">
      <t>エン</t>
    </rPh>
    <rPh sb="195" eb="198">
      <t>ヨクネンド</t>
    </rPh>
    <rPh sb="199" eb="200">
      <t>ク</t>
    </rPh>
    <rPh sb="201" eb="202">
      <t>コ</t>
    </rPh>
    <phoneticPr fontId="4"/>
  </si>
  <si>
    <t>　　歳入歳出予算額１０億４，２７５万２，０００円に対し、決算額は、歳入１０億２，８０４万１，８４８円（予算に対する収入率98.6%)歳出１０億６５９万４，５１３円（支出率96.5％）差引残額２，１４４万７，３３５円の黒字となり、このうち伊仙町国民健康保険特別会計基金条例に基づき２，１２６万９，０００円を積み立て、１７万８，３３５円を翌年度に繰り越しています。</t>
    <rPh sb="2" eb="4">
      <t>サイニュウ</t>
    </rPh>
    <rPh sb="4" eb="6">
      <t>サイシュツ</t>
    </rPh>
    <rPh sb="6" eb="9">
      <t>ヨサンガク</t>
    </rPh>
    <rPh sb="11" eb="12">
      <t>オク</t>
    </rPh>
    <rPh sb="17" eb="18">
      <t>マン</t>
    </rPh>
    <rPh sb="23" eb="24">
      <t>エン</t>
    </rPh>
    <rPh sb="25" eb="26">
      <t>タイ</t>
    </rPh>
    <rPh sb="28" eb="30">
      <t>ケッサン</t>
    </rPh>
    <rPh sb="30" eb="31">
      <t>ガク</t>
    </rPh>
    <rPh sb="33" eb="35">
      <t>サイニュウ</t>
    </rPh>
    <rPh sb="37" eb="38">
      <t>オク</t>
    </rPh>
    <rPh sb="43" eb="44">
      <t>マン</t>
    </rPh>
    <rPh sb="49" eb="50">
      <t>エン</t>
    </rPh>
    <rPh sb="51" eb="53">
      <t>ヨサン</t>
    </rPh>
    <rPh sb="54" eb="55">
      <t>タイ</t>
    </rPh>
    <rPh sb="57" eb="59">
      <t>シュウニュウ</t>
    </rPh>
    <rPh sb="59" eb="60">
      <t>リツ</t>
    </rPh>
    <rPh sb="66" eb="68">
      <t>サイシュツ</t>
    </rPh>
    <rPh sb="70" eb="71">
      <t>オク</t>
    </rPh>
    <rPh sb="74" eb="75">
      <t>マン</t>
    </rPh>
    <rPh sb="80" eb="81">
      <t>エン</t>
    </rPh>
    <rPh sb="82" eb="84">
      <t>シシュツ</t>
    </rPh>
    <rPh sb="84" eb="85">
      <t>リツ</t>
    </rPh>
    <rPh sb="91" eb="93">
      <t>サシヒキ</t>
    </rPh>
    <rPh sb="93" eb="95">
      <t>ザンガク</t>
    </rPh>
    <rPh sb="100" eb="101">
      <t>マン</t>
    </rPh>
    <rPh sb="106" eb="107">
      <t>エン</t>
    </rPh>
    <rPh sb="108" eb="110">
      <t>クロジ</t>
    </rPh>
    <rPh sb="118" eb="120">
      <t>イセン</t>
    </rPh>
    <rPh sb="120" eb="121">
      <t>チョウ</t>
    </rPh>
    <rPh sb="121" eb="123">
      <t>コクミン</t>
    </rPh>
    <rPh sb="123" eb="125">
      <t>ケンコウ</t>
    </rPh>
    <rPh sb="125" eb="127">
      <t>ホケン</t>
    </rPh>
    <rPh sb="127" eb="129">
      <t>トクベツ</t>
    </rPh>
    <rPh sb="129" eb="131">
      <t>カイケイ</t>
    </rPh>
    <rPh sb="131" eb="133">
      <t>キキン</t>
    </rPh>
    <rPh sb="133" eb="135">
      <t>ジョウレイ</t>
    </rPh>
    <rPh sb="136" eb="137">
      <t>モト</t>
    </rPh>
    <rPh sb="152" eb="153">
      <t>ツ</t>
    </rPh>
    <rPh sb="154" eb="155">
      <t>タ</t>
    </rPh>
    <rPh sb="159" eb="160">
      <t>マン</t>
    </rPh>
    <rPh sb="165" eb="166">
      <t>エン</t>
    </rPh>
    <rPh sb="167" eb="170">
      <t>ヨクネンド</t>
    </rPh>
    <rPh sb="171" eb="172">
      <t>ク</t>
    </rPh>
    <rPh sb="173" eb="174">
      <t>コ</t>
    </rPh>
    <phoneticPr fontId="4"/>
  </si>
  <si>
    <t>　　歳入歳出予算額９億４，７２２万３，０００円に対し、決算額は、歳入９億４，３３２万６，９７１円（予算に対する収入率99.6%)歳出９億１，５４７万７，４８３円（支出率96.6％）差引残額２，７８４万９，４８８円の黒字となりこのうち伊仙町介護保険準備基金条例に基づき２，６００万円を積み立て１８４万９，４８８円を翌年度に繰り越しています。</t>
    <rPh sb="2" eb="4">
      <t>サイニュウ</t>
    </rPh>
    <rPh sb="4" eb="6">
      <t>サイシュツ</t>
    </rPh>
    <rPh sb="6" eb="9">
      <t>ヨサンガク</t>
    </rPh>
    <rPh sb="10" eb="11">
      <t>オク</t>
    </rPh>
    <rPh sb="16" eb="17">
      <t>マン</t>
    </rPh>
    <rPh sb="22" eb="23">
      <t>エン</t>
    </rPh>
    <rPh sb="24" eb="25">
      <t>タイ</t>
    </rPh>
    <rPh sb="27" eb="29">
      <t>ケッサン</t>
    </rPh>
    <rPh sb="29" eb="30">
      <t>ガク</t>
    </rPh>
    <rPh sb="32" eb="34">
      <t>サイニュウ</t>
    </rPh>
    <rPh sb="35" eb="36">
      <t>オク</t>
    </rPh>
    <rPh sb="41" eb="42">
      <t>マン</t>
    </rPh>
    <rPh sb="47" eb="48">
      <t>エン</t>
    </rPh>
    <rPh sb="49" eb="51">
      <t>ヨサン</t>
    </rPh>
    <rPh sb="52" eb="53">
      <t>タイ</t>
    </rPh>
    <rPh sb="55" eb="57">
      <t>シュウニュウ</t>
    </rPh>
    <rPh sb="57" eb="58">
      <t>リツ</t>
    </rPh>
    <rPh sb="64" eb="66">
      <t>サイシュツ</t>
    </rPh>
    <rPh sb="67" eb="68">
      <t>オク</t>
    </rPh>
    <rPh sb="73" eb="74">
      <t>マン</t>
    </rPh>
    <rPh sb="79" eb="80">
      <t>エン</t>
    </rPh>
    <rPh sb="81" eb="83">
      <t>シシュツ</t>
    </rPh>
    <rPh sb="83" eb="84">
      <t>リツ</t>
    </rPh>
    <rPh sb="90" eb="92">
      <t>サシヒキ</t>
    </rPh>
    <rPh sb="92" eb="94">
      <t>ザンガク</t>
    </rPh>
    <rPh sb="99" eb="100">
      <t>マン</t>
    </rPh>
    <rPh sb="105" eb="106">
      <t>エカ</t>
    </rPh>
    <rPh sb="107" eb="109">
      <t/>
    </rPh>
    <rPh sb="119" eb="121">
      <t>カイゴ</t>
    </rPh>
    <rPh sb="121" eb="123">
      <t>ホケン</t>
    </rPh>
    <rPh sb="123" eb="125">
      <t>ジュンビ</t>
    </rPh>
    <rPh sb="141" eb="142">
      <t>ツ</t>
    </rPh>
    <rPh sb="143" eb="144">
      <t>タ</t>
    </rPh>
    <rPh sb="148" eb="149">
      <t>マン</t>
    </rPh>
    <phoneticPr fontId="4"/>
  </si>
  <si>
    <t>　　歳入歳出予算額１億８，３６６万７，０００円に対し、決算額は、歳入１億８，１２６万７，９５２円（予算に対する収入率98．7%)歳出１億７，９６２万８，９７６円（支出率97．8％）差引残額１６３万９８，９７６円の黒字となり全額を翌年度に繰り越しています。</t>
    <rPh sb="2" eb="4">
      <t>サイニュウ</t>
    </rPh>
    <rPh sb="4" eb="6">
      <t>サイシュツ</t>
    </rPh>
    <rPh sb="6" eb="9">
      <t>ヨサンガク</t>
    </rPh>
    <rPh sb="10" eb="11">
      <t>オク</t>
    </rPh>
    <rPh sb="16" eb="17">
      <t>マン</t>
    </rPh>
    <rPh sb="22" eb="23">
      <t>エン</t>
    </rPh>
    <rPh sb="24" eb="25">
      <t>タイ</t>
    </rPh>
    <rPh sb="27" eb="29">
      <t>ケッサン</t>
    </rPh>
    <rPh sb="29" eb="30">
      <t>ガク</t>
    </rPh>
    <rPh sb="32" eb="34">
      <t>サイニュウ</t>
    </rPh>
    <rPh sb="35" eb="36">
      <t>オク</t>
    </rPh>
    <rPh sb="41" eb="42">
      <t>マン</t>
    </rPh>
    <rPh sb="47" eb="48">
      <t>エン</t>
    </rPh>
    <rPh sb="49" eb="51">
      <t>ヨサン</t>
    </rPh>
    <rPh sb="52" eb="53">
      <t>タイ</t>
    </rPh>
    <rPh sb="55" eb="57">
      <t>シュウニュウ</t>
    </rPh>
    <rPh sb="57" eb="58">
      <t>リツ</t>
    </rPh>
    <rPh sb="64" eb="66">
      <t>サイシュツ</t>
    </rPh>
    <rPh sb="67" eb="68">
      <t>オク</t>
    </rPh>
    <rPh sb="73" eb="74">
      <t>マン</t>
    </rPh>
    <rPh sb="79" eb="80">
      <t>エン</t>
    </rPh>
    <rPh sb="81" eb="83">
      <t>シシュツ</t>
    </rPh>
    <rPh sb="83" eb="84">
      <t>リツ</t>
    </rPh>
    <rPh sb="90" eb="92">
      <t>サシヒキ</t>
    </rPh>
    <rPh sb="92" eb="94">
      <t>ザンガク</t>
    </rPh>
    <rPh sb="97" eb="98">
      <t>マン</t>
    </rPh>
    <rPh sb="104" eb="105">
      <t>エン</t>
    </rPh>
    <rPh sb="106" eb="108">
      <t>クロジ</t>
    </rPh>
    <rPh sb="111" eb="113">
      <t>ゼンガク</t>
    </rPh>
    <rPh sb="114" eb="117">
      <t>ヨクネンド</t>
    </rPh>
    <rPh sb="118" eb="119">
      <t>ク</t>
    </rPh>
    <rPh sb="120" eb="121">
      <t>コ</t>
    </rPh>
    <phoneticPr fontId="4"/>
  </si>
  <si>
    <t>　　歳入歳出予算額５億２，１８８万円に対し、決算額は、歳入４億５，２２１万７，３０１円（予算に対する収入率86.7%)歳出４億５，０８７万９，１８０円（支出率86.4％）差引残額１３３万８，１２１円の黒字となり全額を翌年度に繰越しています。</t>
    <rPh sb="2" eb="4">
      <t>サイニュウ</t>
    </rPh>
    <rPh sb="4" eb="6">
      <t>サイシュツ</t>
    </rPh>
    <rPh sb="6" eb="9">
      <t>ヨサンガク</t>
    </rPh>
    <rPh sb="10" eb="11">
      <t>オク</t>
    </rPh>
    <rPh sb="16" eb="17">
      <t>マン</t>
    </rPh>
    <rPh sb="17" eb="18">
      <t>エン</t>
    </rPh>
    <rPh sb="19" eb="20">
      <t>タイ</t>
    </rPh>
    <rPh sb="22" eb="24">
      <t>ケッサン</t>
    </rPh>
    <rPh sb="24" eb="25">
      <t>ガク</t>
    </rPh>
    <rPh sb="27" eb="29">
      <t>サイニュウ</t>
    </rPh>
    <rPh sb="30" eb="31">
      <t>オク</t>
    </rPh>
    <rPh sb="36" eb="37">
      <t>マン</t>
    </rPh>
    <rPh sb="42" eb="43">
      <t>エン</t>
    </rPh>
    <rPh sb="44" eb="46">
      <t>ヨサン</t>
    </rPh>
    <rPh sb="47" eb="48">
      <t>タイ</t>
    </rPh>
    <rPh sb="50" eb="52">
      <t>シュウニュウ</t>
    </rPh>
    <rPh sb="52" eb="53">
      <t>リツ</t>
    </rPh>
    <rPh sb="59" eb="61">
      <t>サイシュツ</t>
    </rPh>
    <rPh sb="62" eb="63">
      <t>オク</t>
    </rPh>
    <rPh sb="68" eb="69">
      <t>マン</t>
    </rPh>
    <rPh sb="74" eb="75">
      <t>エン</t>
    </rPh>
    <rPh sb="76" eb="78">
      <t>シシュツ</t>
    </rPh>
    <rPh sb="78" eb="79">
      <t>リツ</t>
    </rPh>
    <rPh sb="85" eb="87">
      <t>サシヒキ</t>
    </rPh>
    <rPh sb="87" eb="89">
      <t>ザンガク</t>
    </rPh>
    <rPh sb="92" eb="93">
      <t>マン</t>
    </rPh>
    <rPh sb="98" eb="99">
      <t>エン</t>
    </rPh>
    <rPh sb="100" eb="102">
      <t>クロジ</t>
    </rPh>
    <rPh sb="105" eb="107">
      <t>ゼンガク</t>
    </rPh>
    <rPh sb="108" eb="111">
      <t>ヨクネンド</t>
    </rPh>
    <rPh sb="112" eb="113">
      <t>ク</t>
    </rPh>
    <rPh sb="113" eb="114">
      <t>コ</t>
    </rPh>
    <phoneticPr fontId="4"/>
  </si>
  <si>
    <t>調定（２9）</t>
    <rPh sb="0" eb="2">
      <t>チョウテイ</t>
    </rPh>
    <phoneticPr fontId="12"/>
  </si>
  <si>
    <t>収入（２9）</t>
    <rPh sb="0" eb="2">
      <t>シュウニュウ</t>
    </rPh>
    <phoneticPr fontId="12"/>
  </si>
  <si>
    <t>30年度</t>
    <rPh sb="2" eb="4">
      <t>ネンド</t>
    </rPh>
    <phoneticPr fontId="4"/>
  </si>
  <si>
    <t>　平成30年度一般会計及び各特別会計の収入総額は、上記のとおり予算総額１０４億４，８９８万２，０００円に対し、調定額は９４億８，６６５万２，５５７円、収入済額９１億８，４５９万７３２円で調定に対する収入率は、96.8％です。
　一般会計においては、予算額７６億２，００４万８千円に対し、調定額６６億９４５万１９０円、収入済額は、６４億５，５７３万３，７２４円、収入率は97.7％です。また、不納欠損額は７９９万６，３５０円で,町民税が１０５万８，５５０円、固定資産税５９９万８，２００円、軽自動車税９３万９，６００円です。</t>
    <rPh sb="1" eb="3">
      <t>ヘイセイ</t>
    </rPh>
    <rPh sb="7" eb="9">
      <t>イッパン</t>
    </rPh>
    <rPh sb="9" eb="11">
      <t>カイケイ</t>
    </rPh>
    <rPh sb="11" eb="12">
      <t>オヨ</t>
    </rPh>
    <rPh sb="13" eb="14">
      <t>カク</t>
    </rPh>
    <rPh sb="14" eb="16">
      <t>トクベツ</t>
    </rPh>
    <rPh sb="16" eb="18">
      <t>カイケイ</t>
    </rPh>
    <rPh sb="19" eb="21">
      <t>シュウニュウ</t>
    </rPh>
    <rPh sb="21" eb="23">
      <t>ソウガク</t>
    </rPh>
    <rPh sb="25" eb="27">
      <t>ジョウキ</t>
    </rPh>
    <rPh sb="31" eb="33">
      <t>ヨサン</t>
    </rPh>
    <rPh sb="33" eb="35">
      <t>ソウガク</t>
    </rPh>
    <rPh sb="38" eb="39">
      <t>オク</t>
    </rPh>
    <rPh sb="44" eb="45">
      <t>マン</t>
    </rPh>
    <rPh sb="50" eb="51">
      <t>エン</t>
    </rPh>
    <rPh sb="52" eb="53">
      <t>タイ</t>
    </rPh>
    <rPh sb="57" eb="58">
      <t>ガク</t>
    </rPh>
    <rPh sb="61" eb="62">
      <t>オク</t>
    </rPh>
    <rPh sb="67" eb="68">
      <t>マン</t>
    </rPh>
    <rPh sb="73" eb="74">
      <t>エン</t>
    </rPh>
    <rPh sb="75" eb="77">
      <t>シュウニュウ</t>
    </rPh>
    <rPh sb="77" eb="78">
      <t>スミ</t>
    </rPh>
    <rPh sb="78" eb="79">
      <t>ガク</t>
    </rPh>
    <rPh sb="81" eb="82">
      <t>オク</t>
    </rPh>
    <rPh sb="87" eb="88">
      <t>マン</t>
    </rPh>
    <rPh sb="91" eb="92">
      <t>エン</t>
    </rPh>
    <rPh sb="96" eb="97">
      <t>タイ</t>
    </rPh>
    <rPh sb="99" eb="101">
      <t>シュウニュウ</t>
    </rPh>
    <rPh sb="101" eb="102">
      <t>リツ</t>
    </rPh>
    <rPh sb="114" eb="115">
      <t>イツ</t>
    </rPh>
    <rPh sb="115" eb="116">
      <t>ハン</t>
    </rPh>
    <rPh sb="116" eb="118">
      <t>カイケイ</t>
    </rPh>
    <rPh sb="124" eb="127">
      <t>ヨサンガク</t>
    </rPh>
    <rPh sb="129" eb="130">
      <t>オク</t>
    </rPh>
    <rPh sb="135" eb="136">
      <t>マン</t>
    </rPh>
    <rPh sb="137" eb="138">
      <t>セン</t>
    </rPh>
    <rPh sb="138" eb="139">
      <t>エン</t>
    </rPh>
    <rPh sb="140" eb="141">
      <t>タイ</t>
    </rPh>
    <rPh sb="145" eb="146">
      <t>ガク</t>
    </rPh>
    <rPh sb="148" eb="149">
      <t>オク</t>
    </rPh>
    <rPh sb="152" eb="153">
      <t>マン</t>
    </rPh>
    <rPh sb="156" eb="157">
      <t>エン</t>
    </rPh>
    <rPh sb="158" eb="160">
      <t>シュウニュウ</t>
    </rPh>
    <rPh sb="160" eb="161">
      <t>スミ</t>
    </rPh>
    <rPh sb="161" eb="162">
      <t>ガク</t>
    </rPh>
    <rPh sb="166" eb="167">
      <t>オク</t>
    </rPh>
    <rPh sb="172" eb="173">
      <t>マン</t>
    </rPh>
    <rPh sb="178" eb="179">
      <t>エン</t>
    </rPh>
    <rPh sb="180" eb="182">
      <t>シュウニュウ</t>
    </rPh>
    <rPh sb="182" eb="183">
      <t>リツ</t>
    </rPh>
    <rPh sb="195" eb="197">
      <t>フノウ</t>
    </rPh>
    <rPh sb="197" eb="199">
      <t>ケッソン</t>
    </rPh>
    <rPh sb="199" eb="200">
      <t>ガク</t>
    </rPh>
    <rPh sb="204" eb="205">
      <t>マン</t>
    </rPh>
    <rPh sb="210" eb="211">
      <t>エン</t>
    </rPh>
    <rPh sb="213" eb="215">
      <t>チョウミン</t>
    </rPh>
    <rPh sb="220" eb="221">
      <t>マン</t>
    </rPh>
    <rPh sb="226" eb="227">
      <t>エン</t>
    </rPh>
    <rPh sb="228" eb="230">
      <t>コテイ</t>
    </rPh>
    <rPh sb="230" eb="233">
      <t>シサンゼイ</t>
    </rPh>
    <rPh sb="236" eb="237">
      <t>マン</t>
    </rPh>
    <rPh sb="242" eb="243">
      <t>エン</t>
    </rPh>
    <rPh sb="244" eb="245">
      <t>ケイ</t>
    </rPh>
    <rPh sb="245" eb="248">
      <t>ジドウシャ</t>
    </rPh>
    <rPh sb="248" eb="249">
      <t>ゼイ</t>
    </rPh>
    <rPh sb="251" eb="252">
      <t>マン</t>
    </rPh>
    <rPh sb="257" eb="258">
      <t>エン</t>
    </rPh>
    <phoneticPr fontId="4"/>
  </si>
  <si>
    <t>　国民健康保険特別会計では、予算額１０億４，２７５万２，０００円に対し、調定額１０億８，８３３万３，１６２円、収入済額１０億２，８０４万１，８４８円で収入率94.5％で不納欠損額は、１，２５２万５，８３５円で全額が国民健康保険税となっています。</t>
    <rPh sb="1" eb="3">
      <t>コクミン</t>
    </rPh>
    <rPh sb="3" eb="5">
      <t>ケンコウ</t>
    </rPh>
    <rPh sb="5" eb="7">
      <t>ホケン</t>
    </rPh>
    <rPh sb="7" eb="9">
      <t>トクベツ</t>
    </rPh>
    <rPh sb="9" eb="11">
      <t>カイケイ</t>
    </rPh>
    <rPh sb="14" eb="17">
      <t>ヨサンガク</t>
    </rPh>
    <rPh sb="31" eb="32">
      <t>エン</t>
    </rPh>
    <rPh sb="33" eb="34">
      <t>タイ</t>
    </rPh>
    <rPh sb="36" eb="37">
      <t>チョウ</t>
    </rPh>
    <rPh sb="37" eb="39">
      <t>テイガク</t>
    </rPh>
    <rPh sb="38" eb="39">
      <t>ガク</t>
    </rPh>
    <rPh sb="41" eb="42">
      <t>オク</t>
    </rPh>
    <rPh sb="47" eb="48">
      <t>マン</t>
    </rPh>
    <rPh sb="53" eb="54">
      <t>エン</t>
    </rPh>
    <rPh sb="55" eb="57">
      <t>シュウニュウ</t>
    </rPh>
    <rPh sb="57" eb="58">
      <t>スミ</t>
    </rPh>
    <rPh sb="58" eb="59">
      <t>ガク</t>
    </rPh>
    <rPh sb="61" eb="62">
      <t>オク</t>
    </rPh>
    <rPh sb="67" eb="68">
      <t>マン</t>
    </rPh>
    <rPh sb="73" eb="74">
      <t>エン</t>
    </rPh>
    <rPh sb="75" eb="77">
      <t>シュウニュウ</t>
    </rPh>
    <rPh sb="77" eb="78">
      <t>リツ</t>
    </rPh>
    <rPh sb="96" eb="97">
      <t>マン</t>
    </rPh>
    <rPh sb="104" eb="106">
      <t>ゼンガク</t>
    </rPh>
    <rPh sb="107" eb="109">
      <t>コクミン</t>
    </rPh>
    <rPh sb="109" eb="111">
      <t>ケンコウ</t>
    </rPh>
    <rPh sb="111" eb="114">
      <t>ホケンゼイ</t>
    </rPh>
    <phoneticPr fontId="4"/>
  </si>
  <si>
    <t>　介護保険特別会計では、予算額９億４，７２２万３，０００円に対し、調定額９億８，３０５万７，７２５円、収入済額９億４，３３２万６，９７１円で収入率96.0％で不納欠損額は、１，５０１万３，４７６円で全額が介護保険料となっています。</t>
    <rPh sb="1" eb="3">
      <t>カイゴ</t>
    </rPh>
    <rPh sb="3" eb="5">
      <t>ホケン</t>
    </rPh>
    <rPh sb="5" eb="7">
      <t>トクベツ</t>
    </rPh>
    <rPh sb="7" eb="9">
      <t>カイケイ</t>
    </rPh>
    <rPh sb="12" eb="15">
      <t>ヨサンガク</t>
    </rPh>
    <rPh sb="16" eb="17">
      <t>オク</t>
    </rPh>
    <rPh sb="22" eb="23">
      <t>マン</t>
    </rPh>
    <rPh sb="28" eb="29">
      <t>エン</t>
    </rPh>
    <rPh sb="30" eb="31">
      <t>タイ</t>
    </rPh>
    <rPh sb="33" eb="34">
      <t>チョウ</t>
    </rPh>
    <rPh sb="34" eb="36">
      <t>テイガク</t>
    </rPh>
    <rPh sb="35" eb="36">
      <t>ガク</t>
    </rPh>
    <rPh sb="37" eb="38">
      <t>オク</t>
    </rPh>
    <rPh sb="43" eb="44">
      <t>マン</t>
    </rPh>
    <rPh sb="49" eb="50">
      <t>エン</t>
    </rPh>
    <rPh sb="51" eb="53">
      <t>シュウニュウ</t>
    </rPh>
    <rPh sb="53" eb="54">
      <t>スミ</t>
    </rPh>
    <rPh sb="54" eb="55">
      <t>ガク</t>
    </rPh>
    <rPh sb="56" eb="57">
      <t>オク</t>
    </rPh>
    <rPh sb="62" eb="63">
      <t>マン</t>
    </rPh>
    <rPh sb="68" eb="69">
      <t>エン</t>
    </rPh>
    <rPh sb="70" eb="72">
      <t>シュウニュウ</t>
    </rPh>
    <rPh sb="72" eb="73">
      <t>リツ</t>
    </rPh>
    <rPh sb="102" eb="104">
      <t>カイゴ</t>
    </rPh>
    <rPh sb="104" eb="107">
      <t>ホケンリョウ</t>
    </rPh>
    <phoneticPr fontId="4"/>
  </si>
  <si>
    <t>　後期高齢者医療保健特別会計では、予算額１億８，３６６万７，０００円に対し、調定額１億８，１６０万８，０５２円、収入済額１億８，１２６万７，９５２円で収入率99.8％となっています。</t>
    <rPh sb="1" eb="3">
      <t>コウキ</t>
    </rPh>
    <rPh sb="3" eb="6">
      <t>コウレイシャ</t>
    </rPh>
    <rPh sb="6" eb="8">
      <t>イリョウ</t>
    </rPh>
    <rPh sb="8" eb="10">
      <t>ホケン</t>
    </rPh>
    <rPh sb="10" eb="12">
      <t>トクベツ</t>
    </rPh>
    <rPh sb="12" eb="14">
      <t>カイケイ</t>
    </rPh>
    <rPh sb="17" eb="20">
      <t>ヨサンガク</t>
    </rPh>
    <rPh sb="21" eb="22">
      <t>オク</t>
    </rPh>
    <rPh sb="27" eb="28">
      <t>マン</t>
    </rPh>
    <rPh sb="33" eb="34">
      <t>エン</t>
    </rPh>
    <rPh sb="35" eb="36">
      <t>タイ</t>
    </rPh>
    <rPh sb="40" eb="41">
      <t>ガク</t>
    </rPh>
    <rPh sb="42" eb="43">
      <t>オク</t>
    </rPh>
    <rPh sb="48" eb="49">
      <t>マン</t>
    </rPh>
    <rPh sb="54" eb="55">
      <t>エン</t>
    </rPh>
    <rPh sb="56" eb="58">
      <t>シュウニュウ</t>
    </rPh>
    <rPh sb="58" eb="59">
      <t>スミ</t>
    </rPh>
    <rPh sb="59" eb="60">
      <t>ガク</t>
    </rPh>
    <rPh sb="61" eb="62">
      <t>オク</t>
    </rPh>
    <rPh sb="67" eb="68">
      <t>マン</t>
    </rPh>
    <rPh sb="73" eb="74">
      <t>エン</t>
    </rPh>
    <phoneticPr fontId="4"/>
  </si>
  <si>
    <t>　ほーらい館特別会計では、予算額１億３，３４１万２，０００円に対し、調定額１億２，５５２万２，９０２円、収入済額１億２，４００万２，９３６円で収入率９８.８％となっています。</t>
    <rPh sb="5" eb="6">
      <t>カン</t>
    </rPh>
    <rPh sb="6" eb="8">
      <t>トクベツ</t>
    </rPh>
    <rPh sb="8" eb="10">
      <t>カイケイ</t>
    </rPh>
    <rPh sb="13" eb="16">
      <t>ヨサンガク</t>
    </rPh>
    <rPh sb="17" eb="18">
      <t>オク</t>
    </rPh>
    <rPh sb="23" eb="24">
      <t>マン</t>
    </rPh>
    <rPh sb="29" eb="30">
      <t>エン</t>
    </rPh>
    <rPh sb="31" eb="32">
      <t>タイ</t>
    </rPh>
    <rPh sb="34" eb="35">
      <t>チョウ</t>
    </rPh>
    <rPh sb="35" eb="37">
      <t>テイガク</t>
    </rPh>
    <rPh sb="36" eb="37">
      <t>ガク</t>
    </rPh>
    <rPh sb="38" eb="39">
      <t>オク</t>
    </rPh>
    <rPh sb="44" eb="45">
      <t>マン</t>
    </rPh>
    <rPh sb="50" eb="51">
      <t>エン</t>
    </rPh>
    <rPh sb="52" eb="54">
      <t>シュウニュウ</t>
    </rPh>
    <rPh sb="54" eb="55">
      <t>スミ</t>
    </rPh>
    <rPh sb="55" eb="56">
      <t>ガク</t>
    </rPh>
    <rPh sb="57" eb="58">
      <t>オク</t>
    </rPh>
    <rPh sb="63" eb="64">
      <t>マン</t>
    </rPh>
    <rPh sb="69" eb="70">
      <t>エン</t>
    </rPh>
    <phoneticPr fontId="4"/>
  </si>
  <si>
    <t>　簡易水道特別会計では、予算額５億２，１８８万円に対し、調定額４億９，８６８万５２６円、収入済額４億５，２２１万７，３０１円で収入率90.7％です。</t>
    <rPh sb="1" eb="3">
      <t>カンイ</t>
    </rPh>
    <rPh sb="3" eb="5">
      <t>スイドウ</t>
    </rPh>
    <rPh sb="5" eb="7">
      <t>トクベツ</t>
    </rPh>
    <rPh sb="7" eb="9">
      <t>カイケイ</t>
    </rPh>
    <rPh sb="12" eb="15">
      <t>ヨサンガク</t>
    </rPh>
    <rPh sb="16" eb="17">
      <t>オク</t>
    </rPh>
    <rPh sb="22" eb="23">
      <t>マン</t>
    </rPh>
    <rPh sb="23" eb="24">
      <t>エン</t>
    </rPh>
    <rPh sb="25" eb="26">
      <t>タイ</t>
    </rPh>
    <rPh sb="30" eb="31">
      <t>ガク</t>
    </rPh>
    <rPh sb="32" eb="33">
      <t>オク</t>
    </rPh>
    <rPh sb="38" eb="39">
      <t>マン</t>
    </rPh>
    <rPh sb="42" eb="43">
      <t>エン</t>
    </rPh>
    <rPh sb="44" eb="46">
      <t>シュウニュウ</t>
    </rPh>
    <rPh sb="46" eb="47">
      <t>スミ</t>
    </rPh>
    <rPh sb="47" eb="48">
      <t>ガク</t>
    </rPh>
    <rPh sb="49" eb="50">
      <t>オク</t>
    </rPh>
    <rPh sb="55" eb="56">
      <t>マン</t>
    </rPh>
    <rPh sb="61" eb="62">
      <t>エン</t>
    </rPh>
    <rPh sb="63" eb="65">
      <t>シュウニュウ</t>
    </rPh>
    <rPh sb="65" eb="66">
      <t>リツ</t>
    </rPh>
    <phoneticPr fontId="4"/>
  </si>
  <si>
    <t>　調定額は、３６１，３２１，１０９円で昨年度より２，１６４，１４０円減少し、収入済額は、３１６，９３６，３８０円で昨年度より５１，５５９円増加してます。
　不納欠損については、７，９９６，３５０円と昨年度より５３，０２９，１９０円増加しています。
　収入未済額については、４４，３８８，３７９円で、前年度より５，２４４，８８９円の減となっています。</t>
    <rPh sb="3" eb="4">
      <t>ガク</t>
    </rPh>
    <rPh sb="17" eb="18">
      <t>エン</t>
    </rPh>
    <rPh sb="19" eb="22">
      <t>サクネンド</t>
    </rPh>
    <rPh sb="33" eb="34">
      <t>エン</t>
    </rPh>
    <rPh sb="34" eb="36">
      <t>ゲンショウ</t>
    </rPh>
    <rPh sb="38" eb="40">
      <t>シュウニュウ</t>
    </rPh>
    <rPh sb="40" eb="41">
      <t>ス</t>
    </rPh>
    <rPh sb="41" eb="42">
      <t>ガク</t>
    </rPh>
    <rPh sb="55" eb="56">
      <t>エン</t>
    </rPh>
    <rPh sb="57" eb="60">
      <t>サクネンド</t>
    </rPh>
    <rPh sb="68" eb="69">
      <t>エン</t>
    </rPh>
    <rPh sb="69" eb="71">
      <t>ゾウカ</t>
    </rPh>
    <rPh sb="78" eb="80">
      <t>フノウ</t>
    </rPh>
    <rPh sb="80" eb="82">
      <t>ケッソン</t>
    </rPh>
    <rPh sb="97" eb="98">
      <t>エン</t>
    </rPh>
    <rPh sb="99" eb="102">
      <t>サクネンド</t>
    </rPh>
    <rPh sb="114" eb="115">
      <t>エン</t>
    </rPh>
    <rPh sb="115" eb="117">
      <t>ゾウカ</t>
    </rPh>
    <rPh sb="125" eb="127">
      <t>シュウニュウ</t>
    </rPh>
    <rPh sb="127" eb="128">
      <t>ミ</t>
    </rPh>
    <rPh sb="128" eb="129">
      <t>ス</t>
    </rPh>
    <rPh sb="129" eb="130">
      <t>ガク</t>
    </rPh>
    <rPh sb="146" eb="147">
      <t>エン</t>
    </rPh>
    <rPh sb="149" eb="152">
      <t>ゼンネンド</t>
    </rPh>
    <rPh sb="163" eb="164">
      <t>エン</t>
    </rPh>
    <rPh sb="165" eb="166">
      <t>ゲン</t>
    </rPh>
    <phoneticPr fontId="4"/>
  </si>
  <si>
    <t>　調定額は、８９，２０３，７７０円で昨年度より６，２８１，６１０円増加しています。また収入済額は、４８，５７１，４１０円と昨年度より３，３８５，３１０円増加しています。収入未済額は、４０，６３２，３６０円と前年度より２，８９６，３００円増加しています。</t>
    <rPh sb="1" eb="2">
      <t>チョウ</t>
    </rPh>
    <rPh sb="2" eb="4">
      <t>テイガク</t>
    </rPh>
    <rPh sb="16" eb="17">
      <t>エン</t>
    </rPh>
    <rPh sb="18" eb="21">
      <t>サクネンド</t>
    </rPh>
    <rPh sb="32" eb="33">
      <t>エン</t>
    </rPh>
    <rPh sb="33" eb="35">
      <t>ゾウカ</t>
    </rPh>
    <rPh sb="43" eb="45">
      <t>シュウニュウ</t>
    </rPh>
    <rPh sb="45" eb="46">
      <t>ス</t>
    </rPh>
    <rPh sb="46" eb="47">
      <t>ガク</t>
    </rPh>
    <rPh sb="59" eb="60">
      <t>エン</t>
    </rPh>
    <rPh sb="61" eb="64">
      <t>サクネンド</t>
    </rPh>
    <rPh sb="75" eb="76">
      <t>エン</t>
    </rPh>
    <rPh sb="76" eb="78">
      <t>ゾウカ</t>
    </rPh>
    <rPh sb="84" eb="86">
      <t>シュウニュウ</t>
    </rPh>
    <rPh sb="86" eb="87">
      <t>ミ</t>
    </rPh>
    <rPh sb="87" eb="88">
      <t>ス</t>
    </rPh>
    <rPh sb="88" eb="89">
      <t>ガク</t>
    </rPh>
    <rPh sb="101" eb="102">
      <t>エン</t>
    </rPh>
    <rPh sb="103" eb="106">
      <t>ゼンネンド</t>
    </rPh>
    <rPh sb="117" eb="118">
      <t>エン</t>
    </rPh>
    <rPh sb="118" eb="120">
      <t>ゾウカ</t>
    </rPh>
    <phoneticPr fontId="4"/>
  </si>
  <si>
    <t>　調定額は、６１，６６１，９４２円と前年度より６，７６７，１５５円減少しています。収入済額は、９，５５６，４４５円と前年度より１，２１０，７１０円減少し、また収入未済額は、５２，１０５，４９７円と前年度より５，５５６，４４５円減少しています。</t>
    <rPh sb="1" eb="3">
      <t>チョウテイ</t>
    </rPh>
    <rPh sb="3" eb="4">
      <t>ガク</t>
    </rPh>
    <rPh sb="16" eb="17">
      <t>エン</t>
    </rPh>
    <rPh sb="18" eb="21">
      <t>ゼンネンド</t>
    </rPh>
    <rPh sb="32" eb="33">
      <t>エン</t>
    </rPh>
    <rPh sb="33" eb="35">
      <t>ゲンショウ</t>
    </rPh>
    <rPh sb="41" eb="43">
      <t>シュウニュウ</t>
    </rPh>
    <rPh sb="43" eb="44">
      <t>ス</t>
    </rPh>
    <rPh sb="44" eb="45">
      <t>ガク</t>
    </rPh>
    <rPh sb="56" eb="57">
      <t>エン</t>
    </rPh>
    <rPh sb="58" eb="61">
      <t>ゼンネンド</t>
    </rPh>
    <rPh sb="72" eb="73">
      <t>エン</t>
    </rPh>
    <rPh sb="73" eb="75">
      <t>ゲンショウ</t>
    </rPh>
    <rPh sb="79" eb="81">
      <t>シュウニュウ</t>
    </rPh>
    <rPh sb="81" eb="82">
      <t>ミ</t>
    </rPh>
    <rPh sb="82" eb="83">
      <t>ス</t>
    </rPh>
    <rPh sb="83" eb="84">
      <t>ガク</t>
    </rPh>
    <rPh sb="96" eb="97">
      <t>エン</t>
    </rPh>
    <rPh sb="98" eb="101">
      <t>ゼンネンド</t>
    </rPh>
    <rPh sb="112" eb="113">
      <t>エン</t>
    </rPh>
    <rPh sb="113" eb="115">
      <t>ゲンショウ</t>
    </rPh>
    <phoneticPr fontId="4"/>
  </si>
  <si>
    <t>　調定額は、２７，３２５，９８０円と前年度より９５７，７７０円増額しています。収入済額については、２６，７１８，９８０円と前年度より６２８，２７０円増額しています。また、収入未済額は、６０７，０００円と前年度より３２９，５００円増加しています。</t>
    <rPh sb="1" eb="3">
      <t>チョウテイ</t>
    </rPh>
    <rPh sb="3" eb="4">
      <t>ガク</t>
    </rPh>
    <rPh sb="16" eb="17">
      <t>エン</t>
    </rPh>
    <rPh sb="18" eb="21">
      <t>ゼンネンド</t>
    </rPh>
    <rPh sb="30" eb="31">
      <t>エン</t>
    </rPh>
    <rPh sb="31" eb="33">
      <t>ゾウガク</t>
    </rPh>
    <rPh sb="39" eb="41">
      <t>シュウニュウ</t>
    </rPh>
    <rPh sb="41" eb="42">
      <t>ス</t>
    </rPh>
    <rPh sb="42" eb="43">
      <t>ガク</t>
    </rPh>
    <rPh sb="59" eb="60">
      <t>エン</t>
    </rPh>
    <rPh sb="61" eb="64">
      <t>ゼンネンド</t>
    </rPh>
    <rPh sb="73" eb="74">
      <t>エン</t>
    </rPh>
    <rPh sb="74" eb="76">
      <t>ゾウガク</t>
    </rPh>
    <rPh sb="85" eb="87">
      <t>シュウニュウ</t>
    </rPh>
    <rPh sb="87" eb="88">
      <t>ミ</t>
    </rPh>
    <rPh sb="88" eb="89">
      <t>ス</t>
    </rPh>
    <rPh sb="89" eb="90">
      <t>ガク</t>
    </rPh>
    <rPh sb="99" eb="100">
      <t>エン</t>
    </rPh>
    <rPh sb="101" eb="104">
      <t>ゼンネンド</t>
    </rPh>
    <rPh sb="113" eb="114">
      <t>エン</t>
    </rPh>
    <rPh sb="114" eb="116">
      <t>ゾウカ</t>
    </rPh>
    <phoneticPr fontId="4"/>
  </si>
  <si>
    <t>　調定額は、１６５，６７６，００８円と前年度より８９０，７４５円増加しています。収入済額は、１０５，３８４，６９４円と前年度より２，２４０，５３９円増加しています。不能欠損については１２，５２５，８３５円と昨年より９，３１９，４３５円増加しています。
収入未済額は、４７，７６５，４７９円と前年度より１０，６６９，２２９円減少しています。</t>
    <rPh sb="1" eb="3">
      <t>チョウテイ</t>
    </rPh>
    <rPh sb="3" eb="4">
      <t>ガク</t>
    </rPh>
    <rPh sb="17" eb="18">
      <t>エン</t>
    </rPh>
    <rPh sb="19" eb="22">
      <t>ゼンネンド</t>
    </rPh>
    <rPh sb="31" eb="32">
      <t>エン</t>
    </rPh>
    <rPh sb="32" eb="34">
      <t>ゾウカ</t>
    </rPh>
    <rPh sb="40" eb="42">
      <t>シュウニュウ</t>
    </rPh>
    <rPh sb="42" eb="43">
      <t>ス</t>
    </rPh>
    <rPh sb="43" eb="44">
      <t>ガク</t>
    </rPh>
    <rPh sb="57" eb="58">
      <t>エン</t>
    </rPh>
    <rPh sb="59" eb="62">
      <t>ゼンネンド</t>
    </rPh>
    <rPh sb="73" eb="74">
      <t>エン</t>
    </rPh>
    <rPh sb="74" eb="76">
      <t>ゾウカ</t>
    </rPh>
    <rPh sb="82" eb="84">
      <t>フノウ</t>
    </rPh>
    <rPh sb="84" eb="86">
      <t>ケッソン</t>
    </rPh>
    <rPh sb="101" eb="102">
      <t>エン</t>
    </rPh>
    <rPh sb="103" eb="105">
      <t>サクネン</t>
    </rPh>
    <rPh sb="116" eb="117">
      <t>エン</t>
    </rPh>
    <rPh sb="117" eb="119">
      <t>ゾウカ</t>
    </rPh>
    <rPh sb="126" eb="128">
      <t>シュウニュウ</t>
    </rPh>
    <rPh sb="128" eb="129">
      <t>ミ</t>
    </rPh>
    <rPh sb="129" eb="130">
      <t>ス</t>
    </rPh>
    <rPh sb="130" eb="131">
      <t>ガク</t>
    </rPh>
    <rPh sb="143" eb="144">
      <t>エン</t>
    </rPh>
    <rPh sb="145" eb="148">
      <t>ゼンネンド</t>
    </rPh>
    <rPh sb="160" eb="161">
      <t>エン</t>
    </rPh>
    <rPh sb="161" eb="163">
      <t>ゲンショウ</t>
    </rPh>
    <phoneticPr fontId="4"/>
  </si>
  <si>
    <t>　調定額は、１６２，８４８，１２６円と前年度より１，７２３，４７０円増加してます。収入済額は、１２３，１１５，７７２円と前年度より４８，９５８円減少しています。、不能欠損については１５，０１３，４７６円と昨年より１３，９４７，５４６円増加しています。
収入未済額は、２４，７１８，８７８円と前年度より１２，１７５，１１８円減少しています。</t>
    <rPh sb="1" eb="3">
      <t>チョウテイ</t>
    </rPh>
    <rPh sb="3" eb="4">
      <t>ガク</t>
    </rPh>
    <rPh sb="17" eb="18">
      <t>エン</t>
    </rPh>
    <rPh sb="19" eb="22">
      <t>ゼンネンド</t>
    </rPh>
    <rPh sb="33" eb="34">
      <t>エン</t>
    </rPh>
    <rPh sb="34" eb="36">
      <t>ゾウカ</t>
    </rPh>
    <rPh sb="41" eb="43">
      <t>シュウニュウ</t>
    </rPh>
    <rPh sb="43" eb="44">
      <t>ス</t>
    </rPh>
    <rPh sb="44" eb="45">
      <t>ガク</t>
    </rPh>
    <rPh sb="58" eb="59">
      <t>エン</t>
    </rPh>
    <rPh sb="60" eb="63">
      <t>ゼンネンド</t>
    </rPh>
    <rPh sb="71" eb="72">
      <t>エン</t>
    </rPh>
    <rPh sb="72" eb="74">
      <t>ゲンショウ</t>
    </rPh>
    <rPh sb="81" eb="83">
      <t>フノウ</t>
    </rPh>
    <rPh sb="83" eb="85">
      <t>ケッソン</t>
    </rPh>
    <rPh sb="102" eb="104">
      <t>サクネン</t>
    </rPh>
    <rPh sb="116" eb="117">
      <t>エン</t>
    </rPh>
    <rPh sb="117" eb="119">
      <t>ゾウカ</t>
    </rPh>
    <rPh sb="126" eb="128">
      <t>シュウニュウ</t>
    </rPh>
    <rPh sb="128" eb="129">
      <t>ミ</t>
    </rPh>
    <rPh sb="129" eb="130">
      <t>ス</t>
    </rPh>
    <rPh sb="130" eb="131">
      <t>ガク</t>
    </rPh>
    <rPh sb="143" eb="144">
      <t>エン</t>
    </rPh>
    <rPh sb="145" eb="148">
      <t>ゼンネンド</t>
    </rPh>
    <rPh sb="160" eb="161">
      <t>エン</t>
    </rPh>
    <rPh sb="161" eb="163">
      <t>ゲンショウ</t>
    </rPh>
    <phoneticPr fontId="4"/>
  </si>
  <si>
    <t>　調定額は、３５，９５６，８００円と前年度より２，８６４，９００円減少しており、収入済額も３５，６１６，７００円と前年度より１，９８６，０００円減少しています。不能欠損額は３１，１００円で収入未済額が３０９，０００円と前年度より９１０，０００円減少しています。</t>
    <rPh sb="1" eb="2">
      <t>チョウ</t>
    </rPh>
    <rPh sb="2" eb="4">
      <t>テイガク</t>
    </rPh>
    <rPh sb="16" eb="17">
      <t>エン</t>
    </rPh>
    <rPh sb="18" eb="21">
      <t>ゼンネンド</t>
    </rPh>
    <rPh sb="32" eb="33">
      <t>エン</t>
    </rPh>
    <rPh sb="33" eb="35">
      <t>ゲンショウ</t>
    </rPh>
    <rPh sb="40" eb="42">
      <t>シュウニュウ</t>
    </rPh>
    <rPh sb="42" eb="43">
      <t>スミ</t>
    </rPh>
    <rPh sb="43" eb="44">
      <t>ガク</t>
    </rPh>
    <rPh sb="55" eb="56">
      <t>エン</t>
    </rPh>
    <rPh sb="57" eb="60">
      <t>ゼンネンド</t>
    </rPh>
    <rPh sb="71" eb="72">
      <t>エン</t>
    </rPh>
    <rPh sb="80" eb="82">
      <t>フノウ</t>
    </rPh>
    <rPh sb="82" eb="84">
      <t>ケッソン</t>
    </rPh>
    <rPh sb="84" eb="85">
      <t>ガク</t>
    </rPh>
    <rPh sb="92" eb="93">
      <t>エン</t>
    </rPh>
    <rPh sb="94" eb="96">
      <t>シュウニュウ</t>
    </rPh>
    <rPh sb="96" eb="97">
      <t>ミ</t>
    </rPh>
    <rPh sb="97" eb="98">
      <t>ス</t>
    </rPh>
    <rPh sb="98" eb="99">
      <t>ガク</t>
    </rPh>
    <rPh sb="107" eb="108">
      <t>エン</t>
    </rPh>
    <rPh sb="109" eb="112">
      <t>ゼンネンド</t>
    </rPh>
    <rPh sb="121" eb="122">
      <t>エン</t>
    </rPh>
    <rPh sb="122" eb="124">
      <t>ゲンショウ</t>
    </rPh>
    <phoneticPr fontId="4"/>
  </si>
  <si>
    <t>　調定額は、１０６，４６０，６５４円と前年度より４，３５８，５７８円増額しています。収入済額は、５９，９９７，４２９円と前年度より６，１３４，７４２円増加しています。不能欠損額は２，２８３，２５９円で、収入未済額は、４４，１７９，９６６円と前年度より４，０５９，４２３円減少しています。</t>
    <rPh sb="1" eb="3">
      <t>チョウテイ</t>
    </rPh>
    <rPh sb="3" eb="4">
      <t>ガク</t>
    </rPh>
    <rPh sb="17" eb="18">
      <t>エン</t>
    </rPh>
    <rPh sb="19" eb="22">
      <t>ゼンネンド</t>
    </rPh>
    <rPh sb="33" eb="34">
      <t>エン</t>
    </rPh>
    <rPh sb="34" eb="36">
      <t>ゾウガク</t>
    </rPh>
    <rPh sb="42" eb="44">
      <t>シュウニュウ</t>
    </rPh>
    <rPh sb="44" eb="45">
      <t>ス</t>
    </rPh>
    <rPh sb="45" eb="46">
      <t>ガク</t>
    </rPh>
    <rPh sb="58" eb="59">
      <t>エン</t>
    </rPh>
    <rPh sb="60" eb="63">
      <t>ゼンネンド</t>
    </rPh>
    <rPh sb="74" eb="75">
      <t>エン</t>
    </rPh>
    <rPh sb="75" eb="77">
      <t>ゾウカ</t>
    </rPh>
    <rPh sb="83" eb="85">
      <t>フノウ</t>
    </rPh>
    <rPh sb="85" eb="87">
      <t>ケッソン</t>
    </rPh>
    <rPh sb="87" eb="88">
      <t>ガク</t>
    </rPh>
    <rPh sb="98" eb="99">
      <t>エン</t>
    </rPh>
    <rPh sb="101" eb="103">
      <t>シュウニュウ</t>
    </rPh>
    <rPh sb="103" eb="104">
      <t>ミ</t>
    </rPh>
    <rPh sb="104" eb="105">
      <t>ス</t>
    </rPh>
    <rPh sb="105" eb="106">
      <t>ガク</t>
    </rPh>
    <rPh sb="118" eb="119">
      <t>エン</t>
    </rPh>
    <rPh sb="120" eb="123">
      <t>ゼンネンド</t>
    </rPh>
    <rPh sb="134" eb="135">
      <t>エン</t>
    </rPh>
    <rPh sb="135" eb="137">
      <t>ゲンショウ</t>
    </rPh>
    <phoneticPr fontId="4"/>
  </si>
  <si>
    <t>平成30年度歳出決算額</t>
    <rPh sb="0" eb="2">
      <t>ヘイセイ</t>
    </rPh>
    <rPh sb="4" eb="6">
      <t>ネンド</t>
    </rPh>
    <rPh sb="6" eb="8">
      <t>サイシュツ</t>
    </rPh>
    <rPh sb="8" eb="10">
      <t>ケッサン</t>
    </rPh>
    <rPh sb="10" eb="11">
      <t>ガク</t>
    </rPh>
    <phoneticPr fontId="4"/>
  </si>
  <si>
    <t>　平成３０度一般会計及び各特別会計の予算総額１０４億４，８９８万２，０００円に対し支出総額９０億２，０５８万５，６９０円で執行率８６．３％です。
　</t>
    <rPh sb="1" eb="3">
      <t>ヘイセイ</t>
    </rPh>
    <rPh sb="5" eb="6">
      <t>ド</t>
    </rPh>
    <rPh sb="6" eb="8">
      <t>イッパン</t>
    </rPh>
    <rPh sb="8" eb="10">
      <t>カイケイ</t>
    </rPh>
    <rPh sb="10" eb="11">
      <t>オヨ</t>
    </rPh>
    <rPh sb="12" eb="13">
      <t>カク</t>
    </rPh>
    <rPh sb="13" eb="15">
      <t>トクベツ</t>
    </rPh>
    <rPh sb="15" eb="17">
      <t>カイケイ</t>
    </rPh>
    <rPh sb="18" eb="20">
      <t>ヨサン</t>
    </rPh>
    <rPh sb="20" eb="22">
      <t>ソウガク</t>
    </rPh>
    <rPh sb="25" eb="26">
      <t>オク</t>
    </rPh>
    <rPh sb="31" eb="32">
      <t>マン</t>
    </rPh>
    <rPh sb="37" eb="38">
      <t>エン</t>
    </rPh>
    <rPh sb="39" eb="40">
      <t>タイ</t>
    </rPh>
    <rPh sb="41" eb="43">
      <t>シシュツ</t>
    </rPh>
    <rPh sb="43" eb="45">
      <t>ソウガク</t>
    </rPh>
    <rPh sb="47" eb="48">
      <t>オク</t>
    </rPh>
    <rPh sb="53" eb="54">
      <t>マン</t>
    </rPh>
    <rPh sb="59" eb="60">
      <t>エン</t>
    </rPh>
    <rPh sb="61" eb="63">
      <t>シッコウ</t>
    </rPh>
    <rPh sb="63" eb="64">
      <t>リツ</t>
    </rPh>
    <phoneticPr fontId="4"/>
  </si>
  <si>
    <t>　平成30年度の財政運営の財政数値は、[第5表]のとおりです。</t>
    <rPh sb="1" eb="3">
      <t>ヘイセイ</t>
    </rPh>
    <rPh sb="5" eb="7">
      <t>ネンド</t>
    </rPh>
    <rPh sb="8" eb="10">
      <t>ザイセイ</t>
    </rPh>
    <rPh sb="10" eb="12">
      <t>ウンエイ</t>
    </rPh>
    <rPh sb="13" eb="15">
      <t>ザイセイ</t>
    </rPh>
    <rPh sb="15" eb="17">
      <t>スウチ</t>
    </rPh>
    <rPh sb="20" eb="21">
      <t>ダイ</t>
    </rPh>
    <rPh sb="22" eb="23">
      <t>ヒョウ</t>
    </rPh>
    <phoneticPr fontId="4"/>
  </si>
  <si>
    <t>２8年度</t>
    <rPh sb="2" eb="4">
      <t>ネンド</t>
    </rPh>
    <phoneticPr fontId="4"/>
  </si>
  <si>
    <t>２9年度</t>
    <rPh sb="2" eb="4">
      <t>ネンド</t>
    </rPh>
    <phoneticPr fontId="4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</si>
  <si>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4"/>
  </si>
  <si>
    <t>類似団体28年度</t>
    <rPh sb="0" eb="2">
      <t>ルイジ</t>
    </rPh>
    <rPh sb="2" eb="4">
      <t>ダンタイ</t>
    </rPh>
    <rPh sb="6" eb="8">
      <t>ネンド</t>
    </rPh>
    <phoneticPr fontId="4"/>
  </si>
  <si>
    <t>２9年度
（Ｂ)</t>
    <rPh sb="2" eb="4">
      <t>ネンド</t>
    </rPh>
    <phoneticPr fontId="4"/>
  </si>
  <si>
    <t>30年度
（A)</t>
    <rPh sb="2" eb="4">
      <t>ネンド</t>
    </rPh>
    <phoneticPr fontId="4"/>
  </si>
  <si>
    <t>　目的別決算の状況は、歳出総額６３億４，４００万３千円で、その内訳は、議会費８，６９２万６千円、総務費１０億３，２８３万６千円、民生費１３億６，７６７万２千円、衛生費４億５，４１５万９千円、農林水産業費１０億８７９万５千円、商工費３，３８９万６千円、土木費６億３５５万９千円、消防費２億７，６４６万５千円、教育費４億６３８万７千円、災害復旧費１億９，１０３万円、公債費８億８，２２７万８千円と前年度より５億１，３４７万９千円の増となっています。</t>
    <rPh sb="1" eb="3">
      <t>モクテキ</t>
    </rPh>
    <rPh sb="3" eb="4">
      <t>ベツ</t>
    </rPh>
    <rPh sb="4" eb="6">
      <t>ケッサン</t>
    </rPh>
    <rPh sb="7" eb="9">
      <t>ジョウキョウ</t>
    </rPh>
    <rPh sb="11" eb="13">
      <t>サイシュツ</t>
    </rPh>
    <rPh sb="13" eb="15">
      <t>ソウガク</t>
    </rPh>
    <rPh sb="17" eb="18">
      <t>オク</t>
    </rPh>
    <rPh sb="23" eb="24">
      <t>マン</t>
    </rPh>
    <rPh sb="25" eb="26">
      <t>セン</t>
    </rPh>
    <rPh sb="31" eb="33">
      <t>ウチワケ</t>
    </rPh>
    <rPh sb="35" eb="37">
      <t>ギカイ</t>
    </rPh>
    <rPh sb="37" eb="38">
      <t>ヒ</t>
    </rPh>
    <rPh sb="43" eb="44">
      <t>マン</t>
    </rPh>
    <rPh sb="45" eb="47">
      <t>センエン</t>
    </rPh>
    <rPh sb="48" eb="51">
      <t>ソウムヒ</t>
    </rPh>
    <rPh sb="53" eb="54">
      <t>オク</t>
    </rPh>
    <rPh sb="59" eb="60">
      <t>マン</t>
    </rPh>
    <rPh sb="61" eb="63">
      <t>センエン</t>
    </rPh>
    <rPh sb="64" eb="66">
      <t>ミンセイ</t>
    </rPh>
    <rPh sb="66" eb="67">
      <t>ヒ</t>
    </rPh>
    <rPh sb="69" eb="70">
      <t>オク</t>
    </rPh>
    <rPh sb="75" eb="76">
      <t>マン</t>
    </rPh>
    <rPh sb="80" eb="82">
      <t>エイセイ</t>
    </rPh>
    <rPh sb="82" eb="83">
      <t>ヒ</t>
    </rPh>
    <rPh sb="84" eb="85">
      <t>オク</t>
    </rPh>
    <rPh sb="90" eb="91">
      <t>マン</t>
    </rPh>
    <rPh sb="95" eb="97">
      <t>ノウリン</t>
    </rPh>
    <rPh sb="97" eb="100">
      <t>スイサンギョウ</t>
    </rPh>
    <rPh sb="100" eb="101">
      <t>ヒ</t>
    </rPh>
    <rPh sb="103" eb="104">
      <t>オク</t>
    </rPh>
    <rPh sb="107" eb="108">
      <t>マン</t>
    </rPh>
    <rPh sb="112" eb="114">
      <t>ショウコウ</t>
    </rPh>
    <rPh sb="114" eb="115">
      <t>ヒ</t>
    </rPh>
    <rPh sb="120" eb="121">
      <t>マン</t>
    </rPh>
    <rPh sb="122" eb="123">
      <t>セン</t>
    </rPh>
    <rPh sb="123" eb="124">
      <t>エン</t>
    </rPh>
    <rPh sb="125" eb="127">
      <t>ドボク</t>
    </rPh>
    <rPh sb="127" eb="128">
      <t>ヒ</t>
    </rPh>
    <rPh sb="129" eb="130">
      <t>オク</t>
    </rPh>
    <rPh sb="133" eb="134">
      <t>マン</t>
    </rPh>
    <rPh sb="138" eb="140">
      <t>ショウボウ</t>
    </rPh>
    <rPh sb="140" eb="141">
      <t>ヒ</t>
    </rPh>
    <rPh sb="142" eb="143">
      <t>オク</t>
    </rPh>
    <rPh sb="148" eb="149">
      <t>マン</t>
    </rPh>
    <rPh sb="153" eb="156">
      <t>キョウイクヒ</t>
    </rPh>
    <rPh sb="157" eb="158">
      <t>オク</t>
    </rPh>
    <rPh sb="161" eb="162">
      <t>マン</t>
    </rPh>
    <rPh sb="163" eb="165">
      <t>センエン</t>
    </rPh>
    <rPh sb="166" eb="168">
      <t>サイガイ</t>
    </rPh>
    <rPh sb="168" eb="170">
      <t>フッキュウ</t>
    </rPh>
    <rPh sb="170" eb="171">
      <t>ヒ</t>
    </rPh>
    <rPh sb="172" eb="173">
      <t>オク</t>
    </rPh>
    <rPh sb="178" eb="179">
      <t>マン</t>
    </rPh>
    <rPh sb="179" eb="180">
      <t>エン</t>
    </rPh>
    <rPh sb="181" eb="184">
      <t>コウサイヒ</t>
    </rPh>
    <rPh sb="185" eb="186">
      <t>オク</t>
    </rPh>
    <rPh sb="191" eb="192">
      <t>マン</t>
    </rPh>
    <rPh sb="193" eb="195">
      <t>センエン</t>
    </rPh>
    <rPh sb="196" eb="199">
      <t>ゼンネンド</t>
    </rPh>
    <rPh sb="202" eb="203">
      <t>オク</t>
    </rPh>
    <rPh sb="208" eb="209">
      <t>マン</t>
    </rPh>
    <rPh sb="210" eb="212">
      <t>センエン</t>
    </rPh>
    <rPh sb="213" eb="214">
      <t>ゾウ</t>
    </rPh>
    <phoneticPr fontId="4"/>
  </si>
  <si>
    <t>２９年度（Ｂ）</t>
    <rPh sb="2" eb="4">
      <t>ネンド</t>
    </rPh>
    <phoneticPr fontId="4"/>
  </si>
  <si>
    <t>３０年度（Ａ）</t>
    <rPh sb="2" eb="4">
      <t>ネンド</t>
    </rPh>
    <phoneticPr fontId="4"/>
  </si>
  <si>
    <t>　性質別決算の歳出全体に占める義務的経費は２７億４，２５２万１千円で、前年より７，９１１万９千円の減で２．９％減となっています。その内訳は人件費７１１万６千円の増、扶助費６，８３６万４千円の減、公債費１，７８７万１千円の減です。
　投資的経費は、１５億４，６７６万円で、前年度より６億２，４５９万９千円の増です。
　その他の経費は２０億５，４７２万２千円で、前年度より３，２００万１千円の減です。</t>
    <rPh sb="1" eb="3">
      <t>セイシツ</t>
    </rPh>
    <rPh sb="3" eb="4">
      <t>ベツ</t>
    </rPh>
    <rPh sb="4" eb="6">
      <t>ケッサン</t>
    </rPh>
    <rPh sb="7" eb="9">
      <t>サイシュツ</t>
    </rPh>
    <rPh sb="9" eb="11">
      <t>ゼンタイ</t>
    </rPh>
    <rPh sb="12" eb="13">
      <t>シ</t>
    </rPh>
    <rPh sb="15" eb="18">
      <t>ギムテキ</t>
    </rPh>
    <rPh sb="18" eb="20">
      <t>ケイヒ</t>
    </rPh>
    <rPh sb="23" eb="24">
      <t>オク</t>
    </rPh>
    <rPh sb="29" eb="30">
      <t>マン</t>
    </rPh>
    <rPh sb="31" eb="32">
      <t>セン</t>
    </rPh>
    <rPh sb="35" eb="37">
      <t>ゼンネン</t>
    </rPh>
    <rPh sb="44" eb="45">
      <t>マン</t>
    </rPh>
    <rPh sb="46" eb="47">
      <t>セン</t>
    </rPh>
    <rPh sb="49" eb="50">
      <t>ゲン</t>
    </rPh>
    <rPh sb="55" eb="56">
      <t>ゲン</t>
    </rPh>
    <rPh sb="66" eb="68">
      <t>ウチワケ</t>
    </rPh>
    <rPh sb="69" eb="72">
      <t>ジンケンヒ</t>
    </rPh>
    <rPh sb="75" eb="76">
      <t>マン</t>
    </rPh>
    <rPh sb="77" eb="78">
      <t>セン</t>
    </rPh>
    <rPh sb="78" eb="79">
      <t>エン</t>
    </rPh>
    <rPh sb="80" eb="81">
      <t>ゾウ</t>
    </rPh>
    <rPh sb="82" eb="85">
      <t>フジョヒ</t>
    </rPh>
    <rPh sb="90" eb="91">
      <t>マン</t>
    </rPh>
    <rPh sb="92" eb="93">
      <t>セン</t>
    </rPh>
    <rPh sb="95" eb="96">
      <t>ゲン</t>
    </rPh>
    <rPh sb="97" eb="100">
      <t>コウサイヒ</t>
    </rPh>
    <rPh sb="105" eb="106">
      <t>マン</t>
    </rPh>
    <rPh sb="107" eb="109">
      <t>センエン</t>
    </rPh>
    <rPh sb="110" eb="111">
      <t>ゲン</t>
    </rPh>
    <rPh sb="116" eb="118">
      <t>トウシ</t>
    </rPh>
    <rPh sb="118" eb="119">
      <t>テキ</t>
    </rPh>
    <rPh sb="119" eb="121">
      <t>ケイヒ</t>
    </rPh>
    <rPh sb="125" eb="126">
      <t>オク</t>
    </rPh>
    <rPh sb="131" eb="132">
      <t>マン</t>
    </rPh>
    <rPh sb="135" eb="138">
      <t>ゼンネンド</t>
    </rPh>
    <rPh sb="141" eb="142">
      <t>オク</t>
    </rPh>
    <rPh sb="147" eb="148">
      <t>マン</t>
    </rPh>
    <rPh sb="149" eb="151">
      <t>センエン</t>
    </rPh>
    <rPh sb="152" eb="153">
      <t>ゾウ</t>
    </rPh>
    <rPh sb="160" eb="161">
      <t>タ</t>
    </rPh>
    <rPh sb="162" eb="164">
      <t>ケイヒ</t>
    </rPh>
    <rPh sb="167" eb="168">
      <t>オク</t>
    </rPh>
    <rPh sb="173" eb="174">
      <t>マン</t>
    </rPh>
    <rPh sb="175" eb="177">
      <t>センエン</t>
    </rPh>
    <rPh sb="179" eb="182">
      <t>ゼンネンド</t>
    </rPh>
    <rPh sb="189" eb="190">
      <t>マン</t>
    </rPh>
    <rPh sb="194" eb="195">
      <t>ゲン</t>
    </rPh>
    <phoneticPr fontId="4"/>
  </si>
  <si>
    <t>一部負担金</t>
    <rPh sb="0" eb="2">
      <t>イチブ</t>
    </rPh>
    <rPh sb="2" eb="5">
      <t>フタンキン</t>
    </rPh>
    <phoneticPr fontId="4"/>
  </si>
  <si>
    <t>国民健康保険事業費納付金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9" eb="12">
      <t>ノウフキン</t>
    </rPh>
    <phoneticPr fontId="4"/>
  </si>
  <si>
    <t>　国民健康保険税の調定額は、1億６，５６７万６，００８円となっており、収入済額は1億５３８万４，６９４円となっています。徴収率は６３．６％で前年度（６２．６％）より１．0％増となっています。収入未済額は、４，７７６万５，４７９円となっています。また、１，２５２万５，８３５円不納欠損を行っています。歳入歳出差引額２，１４４万７，３３５円で２，１２６万９千円を国民健康保険特別会計基金へ積み立て残額の１７万８，３３５円が翌年度繰越金となっています。</t>
    <rPh sb="1" eb="3">
      <t>コクミン</t>
    </rPh>
    <rPh sb="3" eb="5">
      <t>ケンコウ</t>
    </rPh>
    <rPh sb="5" eb="7">
      <t>ホケン</t>
    </rPh>
    <rPh sb="7" eb="8">
      <t>ゼイ</t>
    </rPh>
    <rPh sb="11" eb="12">
      <t>ガク</t>
    </rPh>
    <rPh sb="15" eb="16">
      <t>オク</t>
    </rPh>
    <rPh sb="21" eb="22">
      <t>マン</t>
    </rPh>
    <rPh sb="27" eb="28">
      <t>エン</t>
    </rPh>
    <rPh sb="35" eb="37">
      <t>シュウニュウ</t>
    </rPh>
    <rPh sb="37" eb="38">
      <t>スミ</t>
    </rPh>
    <rPh sb="38" eb="39">
      <t>ガク</t>
    </rPh>
    <rPh sb="41" eb="42">
      <t>オク</t>
    </rPh>
    <rPh sb="45" eb="46">
      <t>マン</t>
    </rPh>
    <rPh sb="51" eb="52">
      <t>エン</t>
    </rPh>
    <rPh sb="60" eb="62">
      <t>チョウシュウ</t>
    </rPh>
    <rPh sb="62" eb="63">
      <t>リツ</t>
    </rPh>
    <rPh sb="70" eb="73">
      <t>ゼンネンド</t>
    </rPh>
    <rPh sb="86" eb="87">
      <t>ゾウ</t>
    </rPh>
    <rPh sb="95" eb="97">
      <t>シュウニュウ</t>
    </rPh>
    <rPh sb="97" eb="98">
      <t>ミ</t>
    </rPh>
    <rPh sb="98" eb="99">
      <t>スミ</t>
    </rPh>
    <rPh sb="99" eb="100">
      <t>ガク</t>
    </rPh>
    <rPh sb="107" eb="108">
      <t>マン</t>
    </rPh>
    <rPh sb="113" eb="114">
      <t>エン</t>
    </rPh>
    <rPh sb="130" eb="131">
      <t>マン</t>
    </rPh>
    <rPh sb="136" eb="137">
      <t>エン</t>
    </rPh>
    <rPh sb="137" eb="139">
      <t>フノウ</t>
    </rPh>
    <rPh sb="139" eb="141">
      <t>ケッソン</t>
    </rPh>
    <rPh sb="142" eb="143">
      <t>オコナ</t>
    </rPh>
    <rPh sb="174" eb="175">
      <t>マン</t>
    </rPh>
    <rPh sb="176" eb="177">
      <t>セン</t>
    </rPh>
    <rPh sb="177" eb="178">
      <t>エン</t>
    </rPh>
    <rPh sb="179" eb="181">
      <t>コクミン</t>
    </rPh>
    <rPh sb="181" eb="183">
      <t>ケンコウ</t>
    </rPh>
    <rPh sb="183" eb="185">
      <t>ホケン</t>
    </rPh>
    <rPh sb="185" eb="187">
      <t>トクベツ</t>
    </rPh>
    <rPh sb="187" eb="189">
      <t>カイケイ</t>
    </rPh>
    <rPh sb="189" eb="191">
      <t>キキン</t>
    </rPh>
    <rPh sb="192" eb="193">
      <t>ツ</t>
    </rPh>
    <rPh sb="194" eb="195">
      <t>タ</t>
    </rPh>
    <rPh sb="196" eb="197">
      <t>ザン</t>
    </rPh>
    <rPh sb="201" eb="202">
      <t>マン</t>
    </rPh>
    <rPh sb="207" eb="208">
      <t>エン</t>
    </rPh>
    <rPh sb="209" eb="211">
      <t>ヨクネン</t>
    </rPh>
    <rPh sb="211" eb="212">
      <t>ド</t>
    </rPh>
    <phoneticPr fontId="4"/>
  </si>
  <si>
    <t>　歳入総額は９億４，３３２万６，９７１円で、その主な内訳は保険料１億２，３１１万５，７７２円、国庫支出金３億６１８万５，２２０円、支払基金交付金２億３，３２３万３，０００円、県支出金１億３，０４６万３，２４９円、繰入金１億４，９０３万５，７４４円、諸収入７２万９，４９１円、繰越金５６万４，４９５円となっています。繰入金の内訳として、一般会計繰入金１億２，９６４万４４０円で基金繰入金が１，９３９万５，３０４円となっています。保険料については、２，４７１万７，２７８円の未収額があります。歳出総額は、９億１，５４７万７，４８３円で、その内訳は、総務費１，４１０万８，８５５円、保険給付費８億４，８５５万４，８９０円、地域支援事業費３，１２５万６６９円となっており、歳入歳出差引額２，７８４万9,４８８円で、２，６００万円を介護保険準備基金へ積み立て、残額の１８４万９，４８８円が翌年度繰越金となっています。</t>
    <rPh sb="1" eb="3">
      <t>サイニュウ</t>
    </rPh>
    <rPh sb="3" eb="5">
      <t>ソウガク</t>
    </rPh>
    <rPh sb="7" eb="8">
      <t>オク</t>
    </rPh>
    <rPh sb="13" eb="14">
      <t>マン</t>
    </rPh>
    <rPh sb="19" eb="20">
      <t>エン</t>
    </rPh>
    <rPh sb="24" eb="25">
      <t>オモ</t>
    </rPh>
    <rPh sb="26" eb="28">
      <t>ウチワケ</t>
    </rPh>
    <rPh sb="33" eb="34">
      <t>オク</t>
    </rPh>
    <rPh sb="49" eb="51">
      <t>シシュツ</t>
    </rPh>
    <rPh sb="51" eb="52">
      <t>キン</t>
    </rPh>
    <rPh sb="53" eb="54">
      <t>オク</t>
    </rPh>
    <rPh sb="57" eb="58">
      <t>マン</t>
    </rPh>
    <rPh sb="63" eb="64">
      <t>エン</t>
    </rPh>
    <rPh sb="65" eb="67">
      <t>シハライ</t>
    </rPh>
    <rPh sb="67" eb="69">
      <t>キキン</t>
    </rPh>
    <rPh sb="69" eb="72">
      <t>コウフキン</t>
    </rPh>
    <rPh sb="73" eb="74">
      <t>オク</t>
    </rPh>
    <rPh sb="79" eb="80">
      <t>マン</t>
    </rPh>
    <rPh sb="85" eb="86">
      <t>エン</t>
    </rPh>
    <rPh sb="87" eb="88">
      <t>ケン</t>
    </rPh>
    <rPh sb="88" eb="91">
      <t>シシュツキン</t>
    </rPh>
    <rPh sb="92" eb="93">
      <t>オク</t>
    </rPh>
    <rPh sb="98" eb="99">
      <t>マン</t>
    </rPh>
    <rPh sb="104" eb="105">
      <t>エン</t>
    </rPh>
    <rPh sb="106" eb="109">
      <t>クリイレキン</t>
    </rPh>
    <rPh sb="110" eb="111">
      <t>オク</t>
    </rPh>
    <rPh sb="116" eb="117">
      <t>マン</t>
    </rPh>
    <rPh sb="122" eb="123">
      <t>エン</t>
    </rPh>
    <rPh sb="124" eb="125">
      <t>ショ</t>
    </rPh>
    <rPh sb="125" eb="127">
      <t>シュウニュウ</t>
    </rPh>
    <rPh sb="129" eb="130">
      <t>マン</t>
    </rPh>
    <rPh sb="135" eb="136">
      <t>エン</t>
    </rPh>
    <rPh sb="137" eb="139">
      <t>クリコシ</t>
    </rPh>
    <rPh sb="139" eb="140">
      <t>キン</t>
    </rPh>
    <rPh sb="142" eb="143">
      <t>マン</t>
    </rPh>
    <rPh sb="148" eb="149">
      <t>エン</t>
    </rPh>
    <rPh sb="157" eb="159">
      <t>クリイレ</t>
    </rPh>
    <rPh sb="159" eb="160">
      <t>キン</t>
    </rPh>
    <rPh sb="161" eb="163">
      <t>ウチワケ</t>
    </rPh>
    <rPh sb="167" eb="169">
      <t>イッパン</t>
    </rPh>
    <rPh sb="169" eb="171">
      <t>カイケイ</t>
    </rPh>
    <rPh sb="171" eb="173">
      <t>クリイレ</t>
    </rPh>
    <rPh sb="173" eb="174">
      <t>キン</t>
    </rPh>
    <rPh sb="175" eb="176">
      <t>オク</t>
    </rPh>
    <rPh sb="181" eb="182">
      <t>マン</t>
    </rPh>
    <rPh sb="185" eb="186">
      <t>エン</t>
    </rPh>
    <rPh sb="187" eb="189">
      <t>キキン</t>
    </rPh>
    <rPh sb="189" eb="191">
      <t>クリイレ</t>
    </rPh>
    <rPh sb="191" eb="192">
      <t>キン</t>
    </rPh>
    <rPh sb="198" eb="199">
      <t>マン</t>
    </rPh>
    <rPh sb="204" eb="205">
      <t>エン</t>
    </rPh>
    <rPh sb="213" eb="216">
      <t>ホケンリョウ</t>
    </rPh>
    <rPh sb="227" eb="228">
      <t>マン</t>
    </rPh>
    <rPh sb="233" eb="234">
      <t>エン</t>
    </rPh>
    <rPh sb="235" eb="237">
      <t>ミシュウ</t>
    </rPh>
    <rPh sb="237" eb="238">
      <t>ガク</t>
    </rPh>
    <rPh sb="246" eb="248">
      <t>ソウガク</t>
    </rPh>
    <rPh sb="251" eb="252">
      <t>オク</t>
    </rPh>
    <rPh sb="257" eb="258">
      <t>マン</t>
    </rPh>
    <rPh sb="263" eb="264">
      <t>エン</t>
    </rPh>
    <rPh sb="268" eb="270">
      <t>ウチワケ</t>
    </rPh>
    <rPh sb="272" eb="275">
      <t>ソウムヒ</t>
    </rPh>
    <rPh sb="280" eb="281">
      <t>マン</t>
    </rPh>
    <rPh sb="286" eb="287">
      <t>エン</t>
    </rPh>
    <rPh sb="288" eb="290">
      <t>ホケン</t>
    </rPh>
    <rPh sb="290" eb="293">
      <t>キュウフヒ</t>
    </rPh>
    <rPh sb="294" eb="295">
      <t>オク</t>
    </rPh>
    <rPh sb="300" eb="301">
      <t>マン</t>
    </rPh>
    <rPh sb="306" eb="307">
      <t>エン</t>
    </rPh>
    <rPh sb="308" eb="310">
      <t>チイキ</t>
    </rPh>
    <rPh sb="310" eb="312">
      <t>シエン</t>
    </rPh>
    <rPh sb="312" eb="314">
      <t>ジギョウ</t>
    </rPh>
    <rPh sb="314" eb="315">
      <t>ヒ</t>
    </rPh>
    <rPh sb="320" eb="321">
      <t>マン</t>
    </rPh>
    <rPh sb="324" eb="325">
      <t>エン</t>
    </rPh>
    <rPh sb="332" eb="334">
      <t>サイニュウ</t>
    </rPh>
    <rPh sb="334" eb="336">
      <t>サイシュツ</t>
    </rPh>
    <rPh sb="336" eb="339">
      <t>サシヒキガク</t>
    </rPh>
    <rPh sb="344" eb="345">
      <t>マン</t>
    </rPh>
    <rPh sb="350" eb="351">
      <t>エン</t>
    </rPh>
    <rPh sb="358" eb="360">
      <t>マンエン</t>
    </rPh>
    <rPh sb="361" eb="363">
      <t>カイゴ</t>
    </rPh>
    <rPh sb="365" eb="367">
      <t>ジュンビ</t>
    </rPh>
    <phoneticPr fontId="4"/>
  </si>
  <si>
    <t>不能欠損額</t>
    <rPh sb="0" eb="2">
      <t>フノウ</t>
    </rPh>
    <rPh sb="2" eb="4">
      <t>ケッソン</t>
    </rPh>
    <rPh sb="4" eb="5">
      <t>ガク</t>
    </rPh>
    <phoneticPr fontId="4"/>
  </si>
  <si>
    <t>　歳入総額は１億８，１２６万７，９５２円で、その主な内訳は保険料３，５６１万６，７００円、手数料１万９，５００円、繰入金１億４，０３１万３，８６８円、となっています。
　歳出総額１億７，９６２万８，９７６円で、その内訳は、総務費５６万８，９１８円、後期高齢者医療広域連合納付金１億７，５５１万５，６５０円、保健事業費３０９万７３７円となっており歳入歳出差引額１６３万８，９７６円で全額繰越金となっています。</t>
    <rPh sb="1" eb="3">
      <t>サイニュウ</t>
    </rPh>
    <rPh sb="3" eb="5">
      <t>ソウガク</t>
    </rPh>
    <rPh sb="7" eb="8">
      <t>オク</t>
    </rPh>
    <rPh sb="13" eb="14">
      <t>マン</t>
    </rPh>
    <rPh sb="19" eb="20">
      <t>エン</t>
    </rPh>
    <rPh sb="24" eb="25">
      <t>オモ</t>
    </rPh>
    <rPh sb="26" eb="28">
      <t>ウチワケ</t>
    </rPh>
    <rPh sb="29" eb="32">
      <t>ホケンリョウ</t>
    </rPh>
    <rPh sb="37" eb="38">
      <t>マン</t>
    </rPh>
    <rPh sb="43" eb="44">
      <t>エン</t>
    </rPh>
    <rPh sb="45" eb="48">
      <t>テスウリョウ</t>
    </rPh>
    <rPh sb="49" eb="50">
      <t>マン</t>
    </rPh>
    <rPh sb="55" eb="56">
      <t>エン</t>
    </rPh>
    <rPh sb="57" eb="59">
      <t>クリイレ</t>
    </rPh>
    <rPh sb="59" eb="60">
      <t>キン</t>
    </rPh>
    <rPh sb="61" eb="62">
      <t>オク</t>
    </rPh>
    <rPh sb="67" eb="68">
      <t>マン</t>
    </rPh>
    <rPh sb="73" eb="74">
      <t>エン</t>
    </rPh>
    <rPh sb="85" eb="87">
      <t>サイシュツ</t>
    </rPh>
    <rPh sb="87" eb="89">
      <t>ソウガク</t>
    </rPh>
    <rPh sb="90" eb="91">
      <t>オク</t>
    </rPh>
    <rPh sb="96" eb="97">
      <t>マン</t>
    </rPh>
    <rPh sb="102" eb="103">
      <t>エン</t>
    </rPh>
    <rPh sb="107" eb="109">
      <t>ウチワケ</t>
    </rPh>
    <rPh sb="111" eb="114">
      <t>ソウムヒ</t>
    </rPh>
    <rPh sb="116" eb="117">
      <t>マン</t>
    </rPh>
    <rPh sb="122" eb="123">
      <t>エン</t>
    </rPh>
    <rPh sb="124" eb="126">
      <t>コウキ</t>
    </rPh>
    <rPh sb="126" eb="129">
      <t>コウレイシャ</t>
    </rPh>
    <rPh sb="129" eb="131">
      <t>イリョウ</t>
    </rPh>
    <rPh sb="131" eb="133">
      <t>コウイキ</t>
    </rPh>
    <rPh sb="133" eb="135">
      <t>レンゴウ</t>
    </rPh>
    <rPh sb="135" eb="138">
      <t>ノウフキン</t>
    </rPh>
    <rPh sb="139" eb="140">
      <t>オク</t>
    </rPh>
    <rPh sb="145" eb="146">
      <t>マン</t>
    </rPh>
    <rPh sb="151" eb="152">
      <t>エン</t>
    </rPh>
    <rPh sb="153" eb="155">
      <t>ホケン</t>
    </rPh>
    <rPh sb="155" eb="157">
      <t>ジギョウ</t>
    </rPh>
    <rPh sb="157" eb="158">
      <t>ヒ</t>
    </rPh>
    <rPh sb="161" eb="162">
      <t>マン</t>
    </rPh>
    <rPh sb="165" eb="166">
      <t>エン</t>
    </rPh>
    <phoneticPr fontId="4"/>
  </si>
  <si>
    <t>健康増進費</t>
    <rPh sb="0" eb="2">
      <t>ケンコウ</t>
    </rPh>
    <rPh sb="2" eb="4">
      <t>ゾウシン</t>
    </rPh>
    <rPh sb="4" eb="5">
      <t>ヒ</t>
    </rPh>
    <phoneticPr fontId="12"/>
  </si>
  <si>
    <t>文化事業費</t>
    <rPh sb="0" eb="2">
      <t>ブンカ</t>
    </rPh>
    <rPh sb="2" eb="4">
      <t>ジギョウ</t>
    </rPh>
    <rPh sb="4" eb="5">
      <t>ヒ</t>
    </rPh>
    <phoneticPr fontId="12"/>
  </si>
  <si>
    <t>　歳入総額は１億２，４００万２，９３６円で、その主な内訳は使用料及び手数料４，３１６万１，２２８円、繰入金６，５０２万９，６９０円、繰越金０円、諸収入１，２８６万８，１１８円、となっています。
　歳出総額１億２，４００万２，９３６円となっております。</t>
    <rPh sb="1" eb="3">
      <t>サイニュウ</t>
    </rPh>
    <rPh sb="3" eb="5">
      <t>ソウガク</t>
    </rPh>
    <rPh sb="7" eb="8">
      <t>オク</t>
    </rPh>
    <rPh sb="13" eb="14">
      <t>マン</t>
    </rPh>
    <rPh sb="19" eb="20">
      <t>エン</t>
    </rPh>
    <rPh sb="24" eb="25">
      <t>オモ</t>
    </rPh>
    <rPh sb="26" eb="28">
      <t>ウチワケ</t>
    </rPh>
    <rPh sb="29" eb="31">
      <t>シヨウ</t>
    </rPh>
    <rPh sb="31" eb="32">
      <t>リョウ</t>
    </rPh>
    <rPh sb="32" eb="33">
      <t>オヨ</t>
    </rPh>
    <rPh sb="34" eb="37">
      <t>テスウリョウ</t>
    </rPh>
    <rPh sb="42" eb="43">
      <t>マン</t>
    </rPh>
    <rPh sb="48" eb="49">
      <t>エン</t>
    </rPh>
    <rPh sb="50" eb="52">
      <t>クリイレ</t>
    </rPh>
    <rPh sb="52" eb="53">
      <t>キン</t>
    </rPh>
    <rPh sb="58" eb="59">
      <t>マン</t>
    </rPh>
    <rPh sb="64" eb="65">
      <t>エン</t>
    </rPh>
    <rPh sb="66" eb="68">
      <t>クリコシ</t>
    </rPh>
    <rPh sb="68" eb="69">
      <t>キン</t>
    </rPh>
    <rPh sb="70" eb="71">
      <t>エン</t>
    </rPh>
    <rPh sb="72" eb="73">
      <t>ショ</t>
    </rPh>
    <rPh sb="73" eb="75">
      <t>シュウニュウ</t>
    </rPh>
    <rPh sb="80" eb="81">
      <t>マン</t>
    </rPh>
    <rPh sb="86" eb="87">
      <t>エン</t>
    </rPh>
    <rPh sb="98" eb="100">
      <t>サイシュツ</t>
    </rPh>
    <rPh sb="100" eb="102">
      <t>ソウガク</t>
    </rPh>
    <rPh sb="103" eb="104">
      <t>オク</t>
    </rPh>
    <rPh sb="109" eb="110">
      <t>マン</t>
    </rPh>
    <rPh sb="115" eb="116">
      <t>エン</t>
    </rPh>
    <phoneticPr fontId="4"/>
  </si>
  <si>
    <t>　歳入総額は４億５，２２１万７，３０１円で、その主な内訳は使用料及び手数料５，９９９万７，４２９円、国庫支出金１億３，８６６万７，０００円、繰入金６，７９０万円、繰越金１７５万８７２円、町債１億８，３９０万円となっています。また、２２８万３，２５９千円不能欠損を行っております。
　歳出については、総額４億５，０８７万９，１８０円で、その内訳は、水道事業３億９，１４５万７，５５４円、公債費５，９４２万１，６２６円となっており歳入歳出差引額１３３万８，１２１円で全額繰越金となっています。</t>
    <rPh sb="1" eb="3">
      <t>サイニュウ</t>
    </rPh>
    <rPh sb="3" eb="5">
      <t>ソウガク</t>
    </rPh>
    <rPh sb="7" eb="8">
      <t>オク</t>
    </rPh>
    <rPh sb="13" eb="14">
      <t>マン</t>
    </rPh>
    <rPh sb="19" eb="20">
      <t>エン</t>
    </rPh>
    <rPh sb="24" eb="25">
      <t>オモ</t>
    </rPh>
    <rPh sb="26" eb="28">
      <t>ウチワケ</t>
    </rPh>
    <rPh sb="29" eb="31">
      <t>シヨウ</t>
    </rPh>
    <rPh sb="31" eb="32">
      <t>リョウ</t>
    </rPh>
    <rPh sb="32" eb="33">
      <t>オヨ</t>
    </rPh>
    <rPh sb="34" eb="37">
      <t>テスウリョウ</t>
    </rPh>
    <rPh sb="42" eb="43">
      <t>マン</t>
    </rPh>
    <rPh sb="48" eb="49">
      <t>エン</t>
    </rPh>
    <rPh sb="50" eb="51">
      <t>コク</t>
    </rPh>
    <rPh sb="51" eb="52">
      <t>コ</t>
    </rPh>
    <rPh sb="52" eb="54">
      <t>シシュツ</t>
    </rPh>
    <rPh sb="54" eb="55">
      <t>キン</t>
    </rPh>
    <rPh sb="56" eb="57">
      <t>オク</t>
    </rPh>
    <rPh sb="62" eb="63">
      <t>マン</t>
    </rPh>
    <rPh sb="68" eb="69">
      <t>エン</t>
    </rPh>
    <rPh sb="70" eb="72">
      <t>クリイレ</t>
    </rPh>
    <rPh sb="72" eb="73">
      <t>キン</t>
    </rPh>
    <rPh sb="78" eb="79">
      <t>マン</t>
    </rPh>
    <rPh sb="79" eb="80">
      <t>エン</t>
    </rPh>
    <rPh sb="81" eb="83">
      <t>クリコシ</t>
    </rPh>
    <rPh sb="83" eb="84">
      <t>キン</t>
    </rPh>
    <rPh sb="87" eb="88">
      <t>マン</t>
    </rPh>
    <rPh sb="91" eb="92">
      <t>エン</t>
    </rPh>
    <rPh sb="93" eb="94">
      <t>チョウ</t>
    </rPh>
    <rPh sb="94" eb="95">
      <t>サイ</t>
    </rPh>
    <rPh sb="96" eb="97">
      <t>オク</t>
    </rPh>
    <rPh sb="102" eb="103">
      <t>マン</t>
    </rPh>
    <rPh sb="103" eb="104">
      <t>エン</t>
    </rPh>
    <rPh sb="118" eb="119">
      <t>マン</t>
    </rPh>
    <rPh sb="124" eb="126">
      <t>センエン</t>
    </rPh>
    <rPh sb="126" eb="128">
      <t>フノウ</t>
    </rPh>
    <rPh sb="128" eb="130">
      <t>ケッソン</t>
    </rPh>
    <rPh sb="131" eb="132">
      <t>オコナ</t>
    </rPh>
    <rPh sb="141" eb="143">
      <t>サイシュツ</t>
    </rPh>
    <rPh sb="149" eb="151">
      <t>ソウガク</t>
    </rPh>
    <rPh sb="152" eb="153">
      <t>オク</t>
    </rPh>
    <rPh sb="158" eb="159">
      <t>マン</t>
    </rPh>
    <rPh sb="164" eb="165">
      <t>エン</t>
    </rPh>
    <rPh sb="169" eb="171">
      <t>ウチワケ</t>
    </rPh>
    <rPh sb="173" eb="175">
      <t>スイドウ</t>
    </rPh>
    <rPh sb="178" eb="179">
      <t>オク</t>
    </rPh>
    <rPh sb="184" eb="185">
      <t>マン</t>
    </rPh>
    <rPh sb="190" eb="191">
      <t>エン</t>
    </rPh>
    <rPh sb="192" eb="194">
      <t>コウサイ</t>
    </rPh>
    <rPh sb="194" eb="195">
      <t>ヒ</t>
    </rPh>
    <rPh sb="200" eb="201">
      <t>マン</t>
    </rPh>
    <rPh sb="219" eb="220">
      <t>ガク</t>
    </rPh>
    <rPh sb="223" eb="224">
      <t>マン</t>
    </rPh>
    <rPh sb="231" eb="233">
      <t>ゼンガク</t>
    </rPh>
    <phoneticPr fontId="4"/>
  </si>
  <si>
    <t>平成30年度上水道事業の収益的収入及び支出の状況</t>
    <rPh sb="0" eb="2">
      <t>ヘイセイ</t>
    </rPh>
    <rPh sb="4" eb="6">
      <t>ネンド</t>
    </rPh>
    <rPh sb="6" eb="9">
      <t>ジョウスイドウ</t>
    </rPh>
    <rPh sb="9" eb="11">
      <t>ジギョウ</t>
    </rPh>
    <rPh sb="12" eb="14">
      <t>シュウエキ</t>
    </rPh>
    <rPh sb="14" eb="15">
      <t>テキ</t>
    </rPh>
    <rPh sb="15" eb="17">
      <t>シュウニュウ</t>
    </rPh>
    <rPh sb="17" eb="18">
      <t>オヨ</t>
    </rPh>
    <rPh sb="19" eb="21">
      <t>シシュツ</t>
    </rPh>
    <rPh sb="22" eb="24">
      <t>ジョウキョウ</t>
    </rPh>
    <phoneticPr fontId="4"/>
  </si>
  <si>
    <t>　預金利子は、平成30年度は,3 万８，６３９円で、前年度(１万４５４円）より　２万８，１８５円の増です。</t>
    <rPh sb="1" eb="3">
      <t>ヨキン</t>
    </rPh>
    <rPh sb="3" eb="5">
      <t>リシ</t>
    </rPh>
    <rPh sb="7" eb="9">
      <t>ヘイセイ</t>
    </rPh>
    <rPh sb="11" eb="13">
      <t>ネンド</t>
    </rPh>
    <rPh sb="17" eb="18">
      <t>マン</t>
    </rPh>
    <rPh sb="23" eb="24">
      <t>エン</t>
    </rPh>
    <rPh sb="26" eb="29">
      <t>ゼンネンド</t>
    </rPh>
    <rPh sb="31" eb="32">
      <t>マン</t>
    </rPh>
    <rPh sb="35" eb="36">
      <t>エン</t>
    </rPh>
    <rPh sb="41" eb="42">
      <t>マン</t>
    </rPh>
    <rPh sb="47" eb="48">
      <t>エン</t>
    </rPh>
    <rPh sb="49" eb="50">
      <t>ゾウ</t>
    </rPh>
    <phoneticPr fontId="4"/>
  </si>
  <si>
    <t>-</t>
    <phoneticPr fontId="12"/>
  </si>
  <si>
    <t>《平成30年度資金不足比率》</t>
    <rPh sb="1" eb="3">
      <t>ヘイセイ</t>
    </rPh>
    <rPh sb="5" eb="7">
      <t>ネンド</t>
    </rPh>
    <rPh sb="7" eb="9">
      <t>シキン</t>
    </rPh>
    <rPh sb="9" eb="11">
      <t>フソク</t>
    </rPh>
    <rPh sb="11" eb="13">
      <t>ヒリツ</t>
    </rPh>
    <phoneticPr fontId="4"/>
  </si>
  <si>
    <t>Ⅱ　令和１年度　上半期財政運営のあらまし</t>
    <rPh sb="2" eb="3">
      <t>レイ</t>
    </rPh>
    <rPh sb="3" eb="4">
      <t>ワ</t>
    </rPh>
    <rPh sb="5" eb="7">
      <t>ネンド</t>
    </rPh>
    <rPh sb="7" eb="9">
      <t>ヘイネンド</t>
    </rPh>
    <rPh sb="8" eb="9">
      <t>ウエ</t>
    </rPh>
    <rPh sb="9" eb="11">
      <t>ハンキ</t>
    </rPh>
    <rPh sb="11" eb="13">
      <t>ザイセイ</t>
    </rPh>
    <rPh sb="13" eb="15">
      <t>ウンエイ</t>
    </rPh>
    <phoneticPr fontId="12"/>
  </si>
  <si>
    <t>令和１年度当初予算額</t>
    <rPh sb="0" eb="1">
      <t>レイ</t>
    </rPh>
    <rPh sb="1" eb="2">
      <t>ワ</t>
    </rPh>
    <rPh sb="3" eb="5">
      <t>ネンド</t>
    </rPh>
    <rPh sb="5" eb="7">
      <t>トウショ</t>
    </rPh>
    <rPh sb="7" eb="9">
      <t>ヨサン</t>
    </rPh>
    <rPh sb="9" eb="10">
      <t>ガク</t>
    </rPh>
    <phoneticPr fontId="12"/>
  </si>
  <si>
    <t xml:space="preserve">
営業外収益の決算額は一般会計からの繰入金及び預金利息で、支出のうち営業費用の主な支出は人件費、浄水費は賃金・修繕費・動力費・薬品等です。給配水費は、材料費・修繕費・路面復旧費となっています。
　資本的収入及び支出については、収入額４，２９７万９，１１２円、支出額４，９９７万９，９１２円、差引７００万８００円の赤字となっていますが、この赤字額は、過年度分損益勘定留保資金より補てんされています。
</t>
    <rPh sb="1" eb="4">
      <t>エイギョウガイ</t>
    </rPh>
    <rPh sb="4" eb="6">
      <t>シュウエキ</t>
    </rPh>
    <rPh sb="7" eb="8">
      <t>ケツ</t>
    </rPh>
    <rPh sb="8" eb="9">
      <t>サン</t>
    </rPh>
    <rPh sb="9" eb="10">
      <t>ガク</t>
    </rPh>
    <rPh sb="11" eb="13">
      <t>イッパン</t>
    </rPh>
    <rPh sb="13" eb="15">
      <t>カイケイ</t>
    </rPh>
    <rPh sb="18" eb="20">
      <t>クリイレ</t>
    </rPh>
    <rPh sb="20" eb="21">
      <t>キン</t>
    </rPh>
    <rPh sb="21" eb="22">
      <t>オヨ</t>
    </rPh>
    <rPh sb="23" eb="25">
      <t>ヨキン</t>
    </rPh>
    <rPh sb="25" eb="27">
      <t>リソク</t>
    </rPh>
    <rPh sb="29" eb="31">
      <t>シシュツ</t>
    </rPh>
    <rPh sb="34" eb="36">
      <t>エイギョウ</t>
    </rPh>
    <rPh sb="36" eb="38">
      <t>ヒヨウ</t>
    </rPh>
    <rPh sb="39" eb="40">
      <t>オモ</t>
    </rPh>
    <rPh sb="41" eb="43">
      <t>シシュツ</t>
    </rPh>
    <rPh sb="44" eb="47">
      <t>ジンケンヒ</t>
    </rPh>
    <rPh sb="48" eb="50">
      <t>ジョウスイ</t>
    </rPh>
    <rPh sb="50" eb="51">
      <t>ヒ</t>
    </rPh>
    <rPh sb="52" eb="54">
      <t>チンギン</t>
    </rPh>
    <rPh sb="55" eb="58">
      <t>シュウゼンヒ</t>
    </rPh>
    <rPh sb="59" eb="61">
      <t>ドウリョク</t>
    </rPh>
    <rPh sb="61" eb="62">
      <t>ヒ</t>
    </rPh>
    <rPh sb="63" eb="66">
      <t>ヤクヒントウ</t>
    </rPh>
    <rPh sb="69" eb="70">
      <t>キュウ</t>
    </rPh>
    <rPh sb="70" eb="72">
      <t>ハイスイ</t>
    </rPh>
    <rPh sb="72" eb="73">
      <t>ヒ</t>
    </rPh>
    <rPh sb="75" eb="78">
      <t>ザイリョウヒ</t>
    </rPh>
    <rPh sb="79" eb="82">
      <t>シュウゼンヒ</t>
    </rPh>
    <rPh sb="83" eb="85">
      <t>ロメン</t>
    </rPh>
    <rPh sb="85" eb="87">
      <t>フッキュウ</t>
    </rPh>
    <rPh sb="87" eb="88">
      <t>ヒ</t>
    </rPh>
    <rPh sb="98" eb="101">
      <t>シホンテキ</t>
    </rPh>
    <rPh sb="101" eb="103">
      <t>シュウニュウ</t>
    </rPh>
    <rPh sb="103" eb="104">
      <t>オヨ</t>
    </rPh>
    <rPh sb="105" eb="107">
      <t>シシュツ</t>
    </rPh>
    <rPh sb="113" eb="115">
      <t>シュウニュウ</t>
    </rPh>
    <rPh sb="115" eb="116">
      <t>ガク</t>
    </rPh>
    <rPh sb="121" eb="122">
      <t>マン</t>
    </rPh>
    <rPh sb="127" eb="128">
      <t>エン</t>
    </rPh>
    <rPh sb="129" eb="132">
      <t>シシュツガク</t>
    </rPh>
    <rPh sb="137" eb="138">
      <t>マン</t>
    </rPh>
    <rPh sb="143" eb="144">
      <t>エン</t>
    </rPh>
    <rPh sb="145" eb="147">
      <t>サシヒキ</t>
    </rPh>
    <rPh sb="150" eb="151">
      <t>マン</t>
    </rPh>
    <rPh sb="154" eb="155">
      <t>エン</t>
    </rPh>
    <rPh sb="156" eb="158">
      <t>アカジ</t>
    </rPh>
    <rPh sb="169" eb="171">
      <t>アカジ</t>
    </rPh>
    <rPh sb="171" eb="172">
      <t>ガク</t>
    </rPh>
    <rPh sb="174" eb="177">
      <t>カネンド</t>
    </rPh>
    <rPh sb="177" eb="178">
      <t>ブン</t>
    </rPh>
    <rPh sb="178" eb="180">
      <t>ソンエキ</t>
    </rPh>
    <rPh sb="180" eb="182">
      <t>カンジョウ</t>
    </rPh>
    <rPh sb="182" eb="184">
      <t>リュウホ</t>
    </rPh>
    <rPh sb="184" eb="186">
      <t>シキン</t>
    </rPh>
    <rPh sb="188" eb="189">
      <t>ホ</t>
    </rPh>
    <phoneticPr fontId="4"/>
  </si>
  <si>
    <t>（１）補正予算第１号（補正額　６８，９０７千円）</t>
    <rPh sb="3" eb="5">
      <t>ホセイ</t>
    </rPh>
    <rPh sb="5" eb="7">
      <t>ヨサン</t>
    </rPh>
    <rPh sb="7" eb="8">
      <t>ダイ</t>
    </rPh>
    <rPh sb="9" eb="10">
      <t>ゴウ</t>
    </rPh>
    <rPh sb="11" eb="13">
      <t>ホセイ</t>
    </rPh>
    <rPh sb="13" eb="14">
      <t>ガク</t>
    </rPh>
    <rPh sb="21" eb="23">
      <t>センエン</t>
    </rPh>
    <phoneticPr fontId="12"/>
  </si>
  <si>
    <t>補正内容については、公衆無線ＬＡＮ環境整備事業２１，７８２千円・プレミアム付商品券発行事業２５，０００千円補正いたしました。</t>
    <rPh sb="0" eb="2">
      <t>ホセイ</t>
    </rPh>
    <rPh sb="2" eb="4">
      <t>ナイヨウ</t>
    </rPh>
    <rPh sb="10" eb="12">
      <t>コウシュウ</t>
    </rPh>
    <rPh sb="12" eb="14">
      <t>ムセン</t>
    </rPh>
    <rPh sb="17" eb="19">
      <t>カンキョウ</t>
    </rPh>
    <rPh sb="19" eb="21">
      <t>セイビ</t>
    </rPh>
    <rPh sb="21" eb="23">
      <t>ジギョウ</t>
    </rPh>
    <rPh sb="29" eb="31">
      <t>センエン</t>
    </rPh>
    <rPh sb="37" eb="38">
      <t>ツ</t>
    </rPh>
    <rPh sb="38" eb="41">
      <t>ショウヒンケン</t>
    </rPh>
    <rPh sb="41" eb="43">
      <t>ハッコウ</t>
    </rPh>
    <rPh sb="43" eb="45">
      <t>ジギョウ</t>
    </rPh>
    <rPh sb="51" eb="53">
      <t>センエン</t>
    </rPh>
    <rPh sb="53" eb="55">
      <t>ホセイ</t>
    </rPh>
    <phoneticPr fontId="12"/>
  </si>
  <si>
    <t>（２）補正予算第２号（補正額　２８，９５６千円）</t>
    <rPh sb="3" eb="5">
      <t>ホセイ</t>
    </rPh>
    <rPh sb="5" eb="7">
      <t>ヨサン</t>
    </rPh>
    <rPh sb="7" eb="8">
      <t>ダイ</t>
    </rPh>
    <rPh sb="9" eb="10">
      <t>ゴウ</t>
    </rPh>
    <rPh sb="11" eb="13">
      <t>ホセイ</t>
    </rPh>
    <rPh sb="13" eb="14">
      <t>ガク</t>
    </rPh>
    <rPh sb="21" eb="23">
      <t>センエン</t>
    </rPh>
    <phoneticPr fontId="12"/>
  </si>
  <si>
    <t>（３）補正予算第３号（補正額　８３，１７９千円）</t>
    <rPh sb="3" eb="5">
      <t>ホセイ</t>
    </rPh>
    <rPh sb="5" eb="7">
      <t>ヨサン</t>
    </rPh>
    <rPh sb="7" eb="8">
      <t>ダイ</t>
    </rPh>
    <rPh sb="9" eb="10">
      <t>ゴウ</t>
    </rPh>
    <rPh sb="11" eb="13">
      <t>ホセイ</t>
    </rPh>
    <rPh sb="13" eb="14">
      <t>ガク</t>
    </rPh>
    <rPh sb="21" eb="23">
      <t>センエン</t>
    </rPh>
    <phoneticPr fontId="12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</si>
  <si>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12"/>
  </si>
  <si>
    <t>　補正内容については、地方改善施設整備費２７，７８６千円補正いたしました。</t>
    <rPh sb="1" eb="3">
      <t>ホセイ</t>
    </rPh>
    <rPh sb="3" eb="5">
      <t>ナイヨウ</t>
    </rPh>
    <rPh sb="11" eb="13">
      <t>チホウ</t>
    </rPh>
    <rPh sb="13" eb="15">
      <t>カイゼン</t>
    </rPh>
    <rPh sb="15" eb="17">
      <t>シセツ</t>
    </rPh>
    <rPh sb="17" eb="19">
      <t>セイビ</t>
    </rPh>
    <rPh sb="19" eb="20">
      <t>ヒ</t>
    </rPh>
    <rPh sb="26" eb="28">
      <t>センエン</t>
    </rPh>
    <rPh sb="28" eb="30">
      <t>ホセイ</t>
    </rPh>
    <phoneticPr fontId="12"/>
  </si>
  <si>
    <t>補正内容については、農地整備事業費６，５４２千円、徳之島地域文化情報発信施設運営費１１，３００千円、農地災害復旧費６，０９８千円、河川災害復旧費３４，０００千円補正いたしました。</t>
    <rPh sb="0" eb="2">
      <t>ホセイ</t>
    </rPh>
    <rPh sb="2" eb="4">
      <t>ナイヨウ</t>
    </rPh>
    <rPh sb="10" eb="12">
      <t>ノウチ</t>
    </rPh>
    <rPh sb="12" eb="14">
      <t>セイビ</t>
    </rPh>
    <rPh sb="14" eb="16">
      <t>ジギョウ</t>
    </rPh>
    <rPh sb="16" eb="17">
      <t>ヒ</t>
    </rPh>
    <rPh sb="22" eb="24">
      <t>センエン</t>
    </rPh>
    <rPh sb="25" eb="28">
      <t>トクノシマ</t>
    </rPh>
    <rPh sb="28" eb="30">
      <t>チイキ</t>
    </rPh>
    <rPh sb="30" eb="32">
      <t>ブンカ</t>
    </rPh>
    <rPh sb="32" eb="34">
      <t>ジョウホウ</t>
    </rPh>
    <rPh sb="34" eb="36">
      <t>ハッシン</t>
    </rPh>
    <rPh sb="36" eb="38">
      <t>シセツ</t>
    </rPh>
    <rPh sb="38" eb="40">
      <t>ウンエイ</t>
    </rPh>
    <rPh sb="40" eb="41">
      <t>ヒ</t>
    </rPh>
    <rPh sb="47" eb="49">
      <t>センエン</t>
    </rPh>
    <rPh sb="50" eb="52">
      <t>ノウチ</t>
    </rPh>
    <rPh sb="52" eb="54">
      <t>サイガイ</t>
    </rPh>
    <rPh sb="54" eb="56">
      <t>フッキュウ</t>
    </rPh>
    <rPh sb="56" eb="57">
      <t>ヒ</t>
    </rPh>
    <rPh sb="62" eb="64">
      <t>センエン</t>
    </rPh>
    <rPh sb="65" eb="67">
      <t>カセン</t>
    </rPh>
    <rPh sb="67" eb="69">
      <t>サイガイ</t>
    </rPh>
    <rPh sb="69" eb="71">
      <t>フッキュウ</t>
    </rPh>
    <rPh sb="71" eb="72">
      <t>ヒ</t>
    </rPh>
    <rPh sb="78" eb="80">
      <t>センエン</t>
    </rPh>
    <rPh sb="80" eb="82">
      <t>ホセイ</t>
    </rPh>
    <phoneticPr fontId="12"/>
  </si>
  <si>
    <t>（令和１年９月30日現在）</t>
    <rPh sb="1" eb="2">
      <t>レイ</t>
    </rPh>
    <rPh sb="2" eb="3">
      <t>ワ</t>
    </rPh>
    <rPh sb="4" eb="5">
      <t>ネン</t>
    </rPh>
    <rPh sb="6" eb="7">
      <t>ガツ</t>
    </rPh>
    <rPh sb="9" eb="10">
      <t>ニチ</t>
    </rPh>
    <rPh sb="10" eb="12">
      <t>ゲンザイ</t>
    </rPh>
    <phoneticPr fontId="12"/>
  </si>
  <si>
    <t>（令和1年９月３０日現在　消費税込）</t>
    <rPh sb="1" eb="2">
      <t>レイ</t>
    </rPh>
    <rPh sb="2" eb="3">
      <t>ワ</t>
    </rPh>
    <rPh sb="4" eb="5">
      <t>ネン</t>
    </rPh>
    <rPh sb="6" eb="7">
      <t>ガツ</t>
    </rPh>
    <rPh sb="9" eb="10">
      <t>ニチ</t>
    </rPh>
    <rPh sb="10" eb="12">
      <t>ゲンザイ</t>
    </rPh>
    <rPh sb="13" eb="16">
      <t>ショウヒゼイ</t>
    </rPh>
    <rPh sb="16" eb="17">
      <t>コ</t>
    </rPh>
    <phoneticPr fontId="12"/>
  </si>
  <si>
    <t>（令和１年9月30日現在）</t>
    <rPh sb="1" eb="2">
      <t>レイ</t>
    </rPh>
    <rPh sb="2" eb="3">
      <t>ワ</t>
    </rPh>
    <rPh sb="4" eb="5">
      <t>ネン</t>
    </rPh>
    <rPh sb="5" eb="6">
      <t>ヘイネン</t>
    </rPh>
    <rPh sb="6" eb="7">
      <t>ガツ</t>
    </rPh>
    <rPh sb="9" eb="10">
      <t>ニチ</t>
    </rPh>
    <rPh sb="10" eb="12">
      <t>ゲンザイ</t>
    </rPh>
    <phoneticPr fontId="12"/>
  </si>
  <si>
    <t>公共施設総合管理基金</t>
    <rPh sb="0" eb="2">
      <t>コウキョウ</t>
    </rPh>
    <rPh sb="2" eb="4">
      <t>シセツ</t>
    </rPh>
    <rPh sb="4" eb="6">
      <t>ソウゴウ</t>
    </rPh>
    <rPh sb="6" eb="8">
      <t>カンリ</t>
    </rPh>
    <rPh sb="8" eb="10">
      <t>キキン</t>
    </rPh>
    <phoneticPr fontId="4"/>
  </si>
  <si>
    <t>（令和１年9月30日現在）</t>
    <rPh sb="1" eb="2">
      <t>レイ</t>
    </rPh>
    <rPh sb="2" eb="3">
      <t>ワ</t>
    </rPh>
    <rPh sb="4" eb="5">
      <t>ネン</t>
    </rPh>
    <rPh sb="5" eb="6">
      <t>ヘイネン</t>
    </rPh>
    <rPh sb="6" eb="7">
      <t>ガツ</t>
    </rPh>
    <rPh sb="9" eb="10">
      <t>ニチ</t>
    </rPh>
    <rPh sb="10" eb="12">
      <t>ゲンザイ</t>
    </rPh>
    <phoneticPr fontId="4"/>
  </si>
  <si>
    <t>令和１年度町税収入状況</t>
    <rPh sb="0" eb="1">
      <t>レイ</t>
    </rPh>
    <rPh sb="1" eb="2">
      <t>ワ</t>
    </rPh>
    <rPh sb="3" eb="5">
      <t>ネンド</t>
    </rPh>
    <rPh sb="5" eb="7">
      <t>チョウゼイ</t>
    </rPh>
    <rPh sb="7" eb="9">
      <t>シュウニュウ</t>
    </rPh>
    <rPh sb="9" eb="11">
      <t>ジョウキョウ</t>
    </rPh>
    <phoneticPr fontId="4"/>
  </si>
  <si>
    <t>令和１年度一般会計の上半期の予算規模は、公衆無線ＬＡＮ環境整備事業や河川災害</t>
    <rPh sb="0" eb="1">
      <t>レイ</t>
    </rPh>
    <rPh sb="1" eb="2">
      <t>ワ</t>
    </rPh>
    <rPh sb="3" eb="5">
      <t>ネンド</t>
    </rPh>
    <rPh sb="5" eb="7">
      <t>イッパン</t>
    </rPh>
    <rPh sb="7" eb="9">
      <t>カイケイ</t>
    </rPh>
    <rPh sb="10" eb="11">
      <t>ウエ</t>
    </rPh>
    <rPh sb="11" eb="13">
      <t>ハンキ</t>
    </rPh>
    <rPh sb="14" eb="16">
      <t>ヨサン</t>
    </rPh>
    <rPh sb="16" eb="18">
      <t>キボ</t>
    </rPh>
    <rPh sb="20" eb="22">
      <t>コウシュウ</t>
    </rPh>
    <rPh sb="22" eb="24">
      <t>ムセン</t>
    </rPh>
    <rPh sb="27" eb="29">
      <t>カンキョウ</t>
    </rPh>
    <rPh sb="29" eb="31">
      <t>セイビ</t>
    </rPh>
    <rPh sb="31" eb="33">
      <t>ジギョウ</t>
    </rPh>
    <rPh sb="34" eb="36">
      <t>カセン</t>
    </rPh>
    <rPh sb="36" eb="38">
      <t>サイガイ</t>
    </rPh>
    <phoneticPr fontId="12"/>
  </si>
  <si>
    <t>　　歳入歳出予算額１億３，３４１万２，０００円に対し、決算額は、歳入１億２，４００万２，９３６円（予算に対する収入率92．9%)歳出１億2,400万２，９３６円（支出率92．9％）差引残額０円となってます。</t>
    <rPh sb="2" eb="4">
      <t>サイニュウ</t>
    </rPh>
    <rPh sb="4" eb="6">
      <t>サイシュツ</t>
    </rPh>
    <rPh sb="6" eb="9">
      <t>ヨサンガク</t>
    </rPh>
    <rPh sb="10" eb="11">
      <t>オク</t>
    </rPh>
    <rPh sb="16" eb="17">
      <t>マン</t>
    </rPh>
    <rPh sb="22" eb="23">
      <t>エン</t>
    </rPh>
    <rPh sb="24" eb="25">
      <t>タイ</t>
    </rPh>
    <rPh sb="27" eb="29">
      <t>ケッサン</t>
    </rPh>
    <rPh sb="29" eb="30">
      <t>ガク</t>
    </rPh>
    <rPh sb="32" eb="34">
      <t>サイニュウ</t>
    </rPh>
    <rPh sb="35" eb="36">
      <t>オク</t>
    </rPh>
    <rPh sb="41" eb="42">
      <t>マン</t>
    </rPh>
    <rPh sb="47" eb="48">
      <t>エン</t>
    </rPh>
    <rPh sb="49" eb="51">
      <t>ヨサン</t>
    </rPh>
    <rPh sb="52" eb="53">
      <t>タイ</t>
    </rPh>
    <rPh sb="55" eb="57">
      <t>シュウニュウ</t>
    </rPh>
    <rPh sb="57" eb="58">
      <t>リツ</t>
    </rPh>
    <rPh sb="64" eb="66">
      <t>サイシュツ</t>
    </rPh>
    <rPh sb="67" eb="68">
      <t>オク</t>
    </rPh>
    <rPh sb="73" eb="74">
      <t>マン</t>
    </rPh>
    <rPh sb="79" eb="80">
      <t>エン</t>
    </rPh>
    <rPh sb="81" eb="83">
      <t>シシュツ</t>
    </rPh>
    <rPh sb="83" eb="84">
      <t>リツ</t>
    </rPh>
    <rPh sb="90" eb="92">
      <t>サシヒキ</t>
    </rPh>
    <rPh sb="92" eb="94">
      <t>ザンガク</t>
    </rPh>
    <rPh sb="95" eb="96">
      <t>エン</t>
    </rPh>
    <phoneticPr fontId="4"/>
  </si>
  <si>
    <t>復旧費で当初予算に１８１，０４２千円増額計上され６，０４４，２９８千円となりました。</t>
    <rPh sb="0" eb="2">
      <t>フッキュウ</t>
    </rPh>
    <rPh sb="2" eb="3">
      <t>ヒ</t>
    </rPh>
    <rPh sb="4" eb="6">
      <t>トウショ</t>
    </rPh>
    <rPh sb="6" eb="8">
      <t>ヨサン</t>
    </rPh>
    <rPh sb="16" eb="17">
      <t>チ</t>
    </rPh>
    <rPh sb="17" eb="18">
      <t>エン</t>
    </rPh>
    <rPh sb="18" eb="20">
      <t>ゾウガク</t>
    </rPh>
    <rPh sb="20" eb="22">
      <t>ケイジョウ</t>
    </rPh>
    <rPh sb="33" eb="35">
      <t>センエン</t>
    </rPh>
    <phoneticPr fontId="12"/>
  </si>
  <si>
    <t>　財政構造の弾力性は、経常収支比率によって判断でき、通常経常収支比率は７５％以下が望ましいとされています。平成３０年度の経常収支比率は、８６．２％で前年度より３．１％減少しています。実質公債比率については、１８％以上の団体は、起債許可団体として起債制限がかかるが１０.４％として良好です。</t>
    <rPh sb="1" eb="3">
      <t>ザイセイ</t>
    </rPh>
    <rPh sb="3" eb="5">
      <t>コウゾウ</t>
    </rPh>
    <rPh sb="6" eb="9">
      <t>ダンリョクセイ</t>
    </rPh>
    <rPh sb="11" eb="13">
      <t>ケイジョウ</t>
    </rPh>
    <rPh sb="13" eb="15">
      <t>シュウシ</t>
    </rPh>
    <rPh sb="15" eb="17">
      <t>ヒリツ</t>
    </rPh>
    <rPh sb="21" eb="23">
      <t>ハンダン</t>
    </rPh>
    <rPh sb="26" eb="28">
      <t>ツウジョウ</t>
    </rPh>
    <rPh sb="28" eb="30">
      <t>ケイジョウ</t>
    </rPh>
    <rPh sb="30" eb="32">
      <t>シュウシ</t>
    </rPh>
    <rPh sb="32" eb="34">
      <t>ヒリツ</t>
    </rPh>
    <rPh sb="38" eb="40">
      <t>イカ</t>
    </rPh>
    <rPh sb="41" eb="42">
      <t>ノゾ</t>
    </rPh>
    <rPh sb="53" eb="55">
      <t>ヘイセイ</t>
    </rPh>
    <rPh sb="57" eb="59">
      <t>ネンド</t>
    </rPh>
    <rPh sb="60" eb="62">
      <t>ケイジョウ</t>
    </rPh>
    <rPh sb="62" eb="64">
      <t>シュウシ</t>
    </rPh>
    <rPh sb="64" eb="66">
      <t>ヒリツ</t>
    </rPh>
    <rPh sb="74" eb="77">
      <t>ゼンネンド</t>
    </rPh>
    <rPh sb="83" eb="85">
      <t>ゲンショウ</t>
    </rPh>
    <rPh sb="91" eb="93">
      <t>ジッシツ</t>
    </rPh>
    <rPh sb="93" eb="95">
      <t>コウサイ</t>
    </rPh>
    <rPh sb="95" eb="97">
      <t>ヒリツ</t>
    </rPh>
    <rPh sb="106" eb="108">
      <t>イジョウ</t>
    </rPh>
    <rPh sb="109" eb="111">
      <t>ダンタイ</t>
    </rPh>
    <rPh sb="113" eb="115">
      <t>キサイ</t>
    </rPh>
    <rPh sb="115" eb="117">
      <t>キョカ</t>
    </rPh>
    <rPh sb="117" eb="119">
      <t>ダンタイ</t>
    </rPh>
    <rPh sb="122" eb="124">
      <t>キサイ</t>
    </rPh>
    <rPh sb="124" eb="126">
      <t>セイゲン</t>
    </rPh>
    <rPh sb="139" eb="141">
      <t>リョウコウ</t>
    </rPh>
    <phoneticPr fontId="4"/>
  </si>
  <si>
    <r>
      <t>　平成３０年度決算に基づく健全化判断比率における、連結実質赤字比率は、△13.38％です。「実質収支が黒字の場合実質赤字比率（％）は、</t>
    </r>
    <r>
      <rPr>
        <b/>
        <sz val="12"/>
        <color indexed="8"/>
        <rFont val="ＭＳ Ｐ明朝"/>
        <family val="1"/>
        <charset val="128"/>
      </rPr>
      <t>負の値</t>
    </r>
    <r>
      <rPr>
        <sz val="12"/>
        <color indexed="8"/>
        <rFont val="ＭＳ Ｐ明朝"/>
        <family val="1"/>
        <charset val="128"/>
      </rPr>
      <t>で表示される」と赤字ではありません。また、将来負担比率が75.3％《早期健全化基準では３５０．０）となっており、早期健全化基準団体以下です。</t>
    </r>
    <rPh sb="1" eb="3">
      <t>ヘイセイ</t>
    </rPh>
    <rPh sb="5" eb="7">
      <t>ネンド</t>
    </rPh>
    <rPh sb="7" eb="9">
      <t>ケッサン</t>
    </rPh>
    <rPh sb="10" eb="11">
      <t>モト</t>
    </rPh>
    <rPh sb="13" eb="16">
      <t>ケンゼンカ</t>
    </rPh>
    <rPh sb="16" eb="18">
      <t>ハンダン</t>
    </rPh>
    <rPh sb="18" eb="20">
      <t>ヒリツ</t>
    </rPh>
    <rPh sb="25" eb="27">
      <t>レンケツ</t>
    </rPh>
    <rPh sb="27" eb="29">
      <t>ジッシツ</t>
    </rPh>
    <rPh sb="29" eb="31">
      <t>アカジ</t>
    </rPh>
    <rPh sb="31" eb="33">
      <t>ヒリツ</t>
    </rPh>
    <rPh sb="46" eb="48">
      <t>ジッシツ</t>
    </rPh>
    <rPh sb="48" eb="50">
      <t>シュウシ</t>
    </rPh>
    <rPh sb="51" eb="53">
      <t>クロジ</t>
    </rPh>
    <rPh sb="54" eb="56">
      <t>バアイ</t>
    </rPh>
    <rPh sb="56" eb="58">
      <t>ジッシツ</t>
    </rPh>
    <rPh sb="58" eb="60">
      <t>アカジ</t>
    </rPh>
    <rPh sb="60" eb="62">
      <t>ヒリツ</t>
    </rPh>
    <rPh sb="67" eb="68">
      <t>フ</t>
    </rPh>
    <rPh sb="69" eb="70">
      <t>アタイ</t>
    </rPh>
    <rPh sb="71" eb="73">
      <t>ヒョウジ</t>
    </rPh>
    <rPh sb="78" eb="80">
      <t>アカジ</t>
    </rPh>
    <rPh sb="91" eb="93">
      <t>ショウライ</t>
    </rPh>
    <rPh sb="93" eb="95">
      <t>フタン</t>
    </rPh>
    <rPh sb="95" eb="97">
      <t>ヒリツ</t>
    </rPh>
    <rPh sb="104" eb="106">
      <t>ソウキ</t>
    </rPh>
    <rPh sb="106" eb="109">
      <t>ケンゼンカ</t>
    </rPh>
    <rPh sb="109" eb="111">
      <t>キジュン</t>
    </rPh>
    <rPh sb="126" eb="128">
      <t>ソウキ</t>
    </rPh>
    <rPh sb="128" eb="131">
      <t>ケンゼンカ</t>
    </rPh>
    <rPh sb="131" eb="133">
      <t>キジュン</t>
    </rPh>
    <rPh sb="133" eb="135">
      <t>ダンタイ</t>
    </rPh>
    <rPh sb="135" eb="137">
      <t>イカ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</si>
</sst>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_);\(0\)"/>
    <numFmt numFmtId="177" formatCode="#,##0_ "/>
    <numFmt numFmtId="178" formatCode="0.0_ "/>
    <numFmt numFmtId="179" formatCode="#,##0;&quot;△ &quot;#,##0"/>
    <numFmt numFmtId="180" formatCode="#,##0.0_ "/>
    <numFmt numFmtId="181" formatCode="0.00_ "/>
    <numFmt numFmtId="182" formatCode="#,##0_);[Red]\(#,##0\)"/>
    <numFmt numFmtId="183" formatCode="0.0_);[Red]\(0.0\)"/>
    <numFmt numFmtId="184" formatCode="0.0;&quot;△ &quot;0.0"/>
    <numFmt numFmtId="185" formatCode="0.00_);[Red]\(0.00\)"/>
    <numFmt numFmtId="186" formatCode="#,##0.0_ ;[Red]\-#,##0.0\ "/>
    <numFmt numFmtId="187" formatCode="#,##0.0;[Red]\-#,##0.0"/>
    <numFmt numFmtId="188" formatCode="0.0000_);[Red]\(0.0000\)"/>
  </numFmts>
  <fonts count="22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明朝"/>
      <family val="1"/>
      <charset val="128"/>
    </font>
    <font>
      <b/>
      <sz val="48"/>
      <color theme="1"/>
      <name val="ＭＳ Ｐ明朝"/>
      <family val="1"/>
      <charset val="128"/>
    </font>
    <font>
      <sz val="26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>
      <alignment vertical="center"/>
    </xf>
  </cellStyleXfs>
  <cellXfs count="581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76" fontId="6" fillId="0" borderId="0" xfId="0" applyNumberFormat="1" applyFont="1">
      <alignment vertical="center"/>
    </xf>
    <xf numFmtId="176" fontId="6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vertical="center" shrinkToFit="1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3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21" xfId="0" applyFont="1" applyBorder="1" applyAlignment="1">
      <alignment vertical="center"/>
    </xf>
    <xf numFmtId="0" fontId="2" fillId="0" borderId="21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3" fillId="0" borderId="0" xfId="2" applyFont="1" applyAlignment="1">
      <alignment vertical="center"/>
    </xf>
    <xf numFmtId="0" fontId="13" fillId="0" borderId="0" xfId="2" applyFont="1">
      <alignment vertical="center"/>
    </xf>
    <xf numFmtId="0" fontId="13" fillId="0" borderId="0" xfId="2" applyFont="1" applyAlignment="1">
      <alignment horizontal="distributed" vertical="center"/>
    </xf>
    <xf numFmtId="0" fontId="16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3" fillId="0" borderId="0" xfId="0" applyFont="1" applyFill="1">
      <alignment vertical="center"/>
    </xf>
    <xf numFmtId="38" fontId="3" fillId="0" borderId="0" xfId="0" applyNumberFormat="1" applyFont="1">
      <alignment vertical="center"/>
    </xf>
    <xf numFmtId="38" fontId="3" fillId="0" borderId="0" xfId="0" applyNumberFormat="1" applyFont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180" fontId="3" fillId="0" borderId="0" xfId="0" applyNumberFormat="1" applyFont="1">
      <alignment vertical="center"/>
    </xf>
    <xf numFmtId="176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176" fontId="3" fillId="0" borderId="0" xfId="0" applyNumberFormat="1" applyFont="1" applyFill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left" vertical="top" wrapText="1"/>
    </xf>
    <xf numFmtId="179" fontId="15" fillId="0" borderId="0" xfId="0" applyNumberFormat="1" applyFont="1" applyFill="1">
      <alignment vertical="center"/>
    </xf>
    <xf numFmtId="179" fontId="13" fillId="0" borderId="0" xfId="0" applyNumberFormat="1" applyFont="1" applyFill="1">
      <alignment vertical="center"/>
    </xf>
    <xf numFmtId="179" fontId="13" fillId="0" borderId="12" xfId="0" applyNumberFormat="1" applyFont="1" applyFill="1" applyBorder="1" applyAlignment="1">
      <alignment vertical="center"/>
    </xf>
    <xf numFmtId="179" fontId="13" fillId="0" borderId="0" xfId="0" applyNumberFormat="1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distributed" vertical="center"/>
    </xf>
    <xf numFmtId="179" fontId="13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6" fillId="0" borderId="0" xfId="2" applyFont="1" applyAlignment="1">
      <alignment horizontal="distributed" vertical="center" indent="4"/>
    </xf>
    <xf numFmtId="0" fontId="17" fillId="0" borderId="0" xfId="2" applyFont="1" applyAlignment="1">
      <alignment horizontal="distributed" vertical="center" indent="4"/>
    </xf>
    <xf numFmtId="0" fontId="19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2" fillId="0" borderId="21" xfId="0" applyNumberFormat="1" applyFont="1" applyFill="1" applyBorder="1" applyAlignment="1">
      <alignment vertical="center"/>
    </xf>
    <xf numFmtId="176" fontId="3" fillId="0" borderId="29" xfId="0" applyNumberFormat="1" applyFont="1" applyFill="1" applyBorder="1" applyAlignment="1">
      <alignment horizontal="center" vertical="center"/>
    </xf>
    <xf numFmtId="176" fontId="3" fillId="0" borderId="30" xfId="0" applyNumberFormat="1" applyFont="1" applyFill="1" applyBorder="1" applyAlignment="1">
      <alignment horizontal="center" vertical="center"/>
    </xf>
    <xf numFmtId="176" fontId="3" fillId="0" borderId="31" xfId="0" applyNumberFormat="1" applyFont="1" applyFill="1" applyBorder="1" applyAlignment="1">
      <alignment horizontal="center" vertical="center"/>
    </xf>
    <xf numFmtId="177" fontId="2" fillId="0" borderId="21" xfId="0" applyNumberFormat="1" applyFont="1" applyFill="1" applyBorder="1" applyAlignment="1">
      <alignment vertical="center" shrinkToFit="1"/>
    </xf>
    <xf numFmtId="177" fontId="2" fillId="0" borderId="29" xfId="0" applyNumberFormat="1" applyFont="1" applyFill="1" applyBorder="1" applyAlignment="1">
      <alignment vertical="center" shrinkToFit="1"/>
    </xf>
    <xf numFmtId="177" fontId="2" fillId="0" borderId="30" xfId="0" applyNumberFormat="1" applyFont="1" applyFill="1" applyBorder="1" applyAlignment="1">
      <alignment vertical="center" shrinkToFit="1"/>
    </xf>
    <xf numFmtId="177" fontId="2" fillId="0" borderId="31" xfId="0" applyNumberFormat="1" applyFont="1" applyFill="1" applyBorder="1" applyAlignment="1">
      <alignment vertical="center" shrinkToFit="1"/>
    </xf>
    <xf numFmtId="177" fontId="2" fillId="0" borderId="11" xfId="0" applyNumberFormat="1" applyFont="1" applyFill="1" applyBorder="1" applyAlignment="1">
      <alignment vertical="center" shrinkToFit="1"/>
    </xf>
    <xf numFmtId="177" fontId="2" fillId="0" borderId="12" xfId="0" applyNumberFormat="1" applyFont="1" applyFill="1" applyBorder="1" applyAlignment="1">
      <alignment vertical="center" shrinkToFit="1"/>
    </xf>
    <xf numFmtId="177" fontId="2" fillId="0" borderId="13" xfId="0" applyNumberFormat="1" applyFont="1" applyFill="1" applyBorder="1" applyAlignment="1">
      <alignment vertical="center" shrinkToFit="1"/>
    </xf>
    <xf numFmtId="177" fontId="2" fillId="0" borderId="59" xfId="0" applyNumberFormat="1" applyFont="1" applyFill="1" applyBorder="1" applyAlignment="1">
      <alignment horizontal="center" vertical="center" shrinkToFit="1"/>
    </xf>
    <xf numFmtId="177" fontId="2" fillId="0" borderId="60" xfId="0" applyNumberFormat="1" applyFont="1" applyFill="1" applyBorder="1" applyAlignment="1">
      <alignment horizontal="center" vertical="center" shrinkToFit="1"/>
    </xf>
    <xf numFmtId="177" fontId="2" fillId="0" borderId="61" xfId="0" applyNumberFormat="1" applyFont="1" applyFill="1" applyBorder="1" applyAlignment="1">
      <alignment horizontal="center" vertical="center" shrinkToFit="1"/>
    </xf>
    <xf numFmtId="177" fontId="2" fillId="0" borderId="26" xfId="0" applyNumberFormat="1" applyFont="1" applyFill="1" applyBorder="1" applyAlignment="1">
      <alignment vertical="center" shrinkToFit="1"/>
    </xf>
    <xf numFmtId="177" fontId="2" fillId="0" borderId="27" xfId="0" applyNumberFormat="1" applyFont="1" applyFill="1" applyBorder="1" applyAlignment="1">
      <alignment vertical="center" shrinkToFit="1"/>
    </xf>
    <xf numFmtId="177" fontId="2" fillId="0" borderId="28" xfId="0" applyNumberFormat="1" applyFont="1" applyFill="1" applyBorder="1" applyAlignment="1">
      <alignment vertical="center" shrinkToFit="1"/>
    </xf>
    <xf numFmtId="177" fontId="2" fillId="0" borderId="19" xfId="0" applyNumberFormat="1" applyFont="1" applyFill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8" fontId="2" fillId="0" borderId="26" xfId="0" applyNumberFormat="1" applyFont="1" applyFill="1" applyBorder="1" applyAlignment="1">
      <alignment horizontal="right" vertical="center" shrinkToFit="1"/>
    </xf>
    <xf numFmtId="178" fontId="2" fillId="0" borderId="28" xfId="0" applyNumberFormat="1" applyFont="1" applyFill="1" applyBorder="1" applyAlignment="1">
      <alignment horizontal="right" vertical="center" shrinkToFit="1"/>
    </xf>
    <xf numFmtId="178" fontId="2" fillId="0" borderId="59" xfId="0" applyNumberFormat="1" applyFont="1" applyFill="1" applyBorder="1" applyAlignment="1">
      <alignment horizontal="right" vertical="center" shrinkToFit="1"/>
    </xf>
    <xf numFmtId="178" fontId="2" fillId="0" borderId="61" xfId="0" applyNumberFormat="1" applyFont="1" applyFill="1" applyBorder="1" applyAlignment="1">
      <alignment horizontal="right" vertical="center" shrinkToFit="1"/>
    </xf>
    <xf numFmtId="178" fontId="2" fillId="0" borderId="59" xfId="0" applyNumberFormat="1" applyFont="1" applyFill="1" applyBorder="1" applyAlignment="1">
      <alignment horizontal="center" vertical="center" shrinkToFit="1"/>
    </xf>
    <xf numFmtId="178" fontId="2" fillId="0" borderId="61" xfId="0" applyNumberFormat="1" applyFont="1" applyFill="1" applyBorder="1" applyAlignment="1">
      <alignment horizontal="center" vertical="center" shrinkToFit="1"/>
    </xf>
    <xf numFmtId="176" fontId="3" fillId="0" borderId="21" xfId="0" applyNumberFormat="1" applyFont="1" applyFill="1" applyBorder="1" applyAlignment="1">
      <alignment horizontal="distributed" vertical="center"/>
    </xf>
    <xf numFmtId="0" fontId="0" fillId="0" borderId="21" xfId="0" applyFill="1" applyBorder="1" applyAlignment="1">
      <alignment horizontal="distributed" vertical="center"/>
    </xf>
    <xf numFmtId="179" fontId="2" fillId="0" borderId="21" xfId="0" applyNumberFormat="1" applyFont="1" applyFill="1" applyBorder="1" applyAlignment="1">
      <alignment vertical="center" shrinkToFi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0" fillId="0" borderId="0" xfId="0" applyFill="1" applyAlignment="1">
      <alignment vertical="top"/>
    </xf>
    <xf numFmtId="177" fontId="3" fillId="0" borderId="0" xfId="0" applyNumberFormat="1" applyFont="1" applyAlignment="1">
      <alignment horizontal="center" vertical="center"/>
    </xf>
    <xf numFmtId="38" fontId="8" fillId="0" borderId="21" xfId="1" applyFont="1" applyFill="1" applyBorder="1" applyAlignment="1">
      <alignment vertical="center" shrinkToFit="1"/>
    </xf>
    <xf numFmtId="0" fontId="0" fillId="0" borderId="21" xfId="0" applyBorder="1" applyAlignment="1">
      <alignment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21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0" borderId="28" xfId="0" applyFont="1" applyBorder="1" applyAlignment="1">
      <alignment vertical="center" shrinkToFit="1"/>
    </xf>
    <xf numFmtId="178" fontId="8" fillId="0" borderId="21" xfId="0" applyNumberFormat="1" applyFont="1" applyFill="1" applyBorder="1" applyAlignment="1">
      <alignment horizontal="right" vertical="center" shrinkToFit="1"/>
    </xf>
    <xf numFmtId="178" fontId="8" fillId="0" borderId="21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distributed" vertical="center"/>
    </xf>
    <xf numFmtId="0" fontId="3" fillId="0" borderId="26" xfId="0" applyFont="1" applyFill="1" applyBorder="1" applyAlignment="1">
      <alignment horizontal="distributed" vertical="center" wrapText="1"/>
    </xf>
    <xf numFmtId="0" fontId="0" fillId="0" borderId="27" xfId="0" applyFill="1" applyBorder="1" applyAlignment="1">
      <alignment horizontal="distributed" vertical="center" wrapText="1"/>
    </xf>
    <xf numFmtId="0" fontId="0" fillId="0" borderId="28" xfId="0" applyFill="1" applyBorder="1" applyAlignment="1">
      <alignment horizontal="distributed" vertical="center" wrapText="1"/>
    </xf>
    <xf numFmtId="179" fontId="8" fillId="0" borderId="21" xfId="1" applyNumberFormat="1" applyFont="1" applyFill="1" applyBorder="1" applyAlignment="1">
      <alignment vertical="center" shrinkToFit="1"/>
    </xf>
    <xf numFmtId="0" fontId="3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38" fontId="8" fillId="0" borderId="26" xfId="0" applyNumberFormat="1" applyFont="1" applyFill="1" applyBorder="1" applyAlignment="1">
      <alignment vertical="center" shrinkToFit="1"/>
    </xf>
    <xf numFmtId="0" fontId="8" fillId="0" borderId="27" xfId="0" applyFont="1" applyFill="1" applyBorder="1" applyAlignment="1">
      <alignment vertical="center" shrinkToFit="1"/>
    </xf>
    <xf numFmtId="0" fontId="8" fillId="0" borderId="28" xfId="0" applyFont="1" applyFill="1" applyBorder="1" applyAlignment="1">
      <alignment vertical="center" shrinkToFit="1"/>
    </xf>
    <xf numFmtId="38" fontId="8" fillId="0" borderId="21" xfId="0" applyNumberFormat="1" applyFont="1" applyFill="1" applyBorder="1" applyAlignment="1">
      <alignment vertical="center"/>
    </xf>
    <xf numFmtId="0" fontId="8" fillId="0" borderId="21" xfId="0" applyFont="1" applyFill="1" applyBorder="1" applyAlignment="1">
      <alignment vertical="center"/>
    </xf>
    <xf numFmtId="176" fontId="3" fillId="0" borderId="0" xfId="0" applyNumberFormat="1" applyFont="1" applyFill="1" applyAlignment="1">
      <alignment horizontal="left" vertical="top" wrapText="1"/>
    </xf>
    <xf numFmtId="0" fontId="9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distributed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38" fontId="3" fillId="0" borderId="32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187" fontId="3" fillId="0" borderId="32" xfId="1" applyNumberFormat="1" applyFont="1" applyBorder="1" applyAlignment="1">
      <alignment horizontal="center" vertical="center"/>
    </xf>
    <xf numFmtId="187" fontId="3" fillId="0" borderId="34" xfId="1" applyNumberFormat="1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38" fontId="3" fillId="0" borderId="62" xfId="1" applyFont="1" applyBorder="1" applyAlignment="1">
      <alignment horizontal="center" vertical="center"/>
    </xf>
    <xf numFmtId="38" fontId="3" fillId="0" borderId="63" xfId="1" applyFont="1" applyBorder="1" applyAlignment="1">
      <alignment horizontal="center" vertical="center"/>
    </xf>
    <xf numFmtId="38" fontId="3" fillId="0" borderId="64" xfId="1" applyFont="1" applyBorder="1" applyAlignment="1">
      <alignment horizontal="center" vertical="center"/>
    </xf>
    <xf numFmtId="187" fontId="3" fillId="0" borderId="35" xfId="1" applyNumberFormat="1" applyFont="1" applyBorder="1" applyAlignment="1">
      <alignment horizontal="center" vertical="center"/>
    </xf>
    <xf numFmtId="187" fontId="3" fillId="0" borderId="37" xfId="1" applyNumberFormat="1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38" fontId="3" fillId="0" borderId="56" xfId="1" applyFont="1" applyBorder="1" applyAlignment="1">
      <alignment horizontal="center" vertical="center"/>
    </xf>
    <xf numFmtId="38" fontId="3" fillId="0" borderId="57" xfId="1" applyFont="1" applyBorder="1" applyAlignment="1">
      <alignment horizontal="center" vertical="center"/>
    </xf>
    <xf numFmtId="38" fontId="3" fillId="0" borderId="58" xfId="1" applyFont="1" applyBorder="1" applyAlignment="1">
      <alignment horizontal="center" vertical="center"/>
    </xf>
    <xf numFmtId="187" fontId="3" fillId="0" borderId="56" xfId="1" applyNumberFormat="1" applyFont="1" applyBorder="1" applyAlignment="1">
      <alignment horizontal="center" vertical="center"/>
    </xf>
    <xf numFmtId="187" fontId="3" fillId="0" borderId="58" xfId="1" applyNumberFormat="1" applyFont="1" applyBorder="1" applyAlignment="1">
      <alignment horizontal="center" vertical="center"/>
    </xf>
    <xf numFmtId="38" fontId="3" fillId="0" borderId="52" xfId="1" applyFont="1" applyBorder="1" applyAlignment="1">
      <alignment horizontal="center" vertical="center"/>
    </xf>
    <xf numFmtId="38" fontId="3" fillId="0" borderId="53" xfId="1" applyFont="1" applyBorder="1" applyAlignment="1">
      <alignment horizontal="center" vertical="center"/>
    </xf>
    <xf numFmtId="38" fontId="3" fillId="0" borderId="5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38" fontId="3" fillId="0" borderId="37" xfId="1" applyFont="1" applyBorder="1" applyAlignment="1">
      <alignment horizontal="center" vertical="center"/>
    </xf>
    <xf numFmtId="0" fontId="3" fillId="0" borderId="25" xfId="0" applyFont="1" applyBorder="1" applyAlignment="1">
      <alignment horizontal="distributed" vertical="center" wrapText="1"/>
    </xf>
    <xf numFmtId="38" fontId="3" fillId="0" borderId="29" xfId="1" applyFont="1" applyBorder="1" applyAlignment="1">
      <alignment horizontal="center" vertical="center"/>
    </xf>
    <xf numFmtId="38" fontId="3" fillId="0" borderId="30" xfId="1" applyFont="1" applyBorder="1" applyAlignment="1">
      <alignment horizontal="center" vertical="center"/>
    </xf>
    <xf numFmtId="38" fontId="3" fillId="0" borderId="31" xfId="1" applyFont="1" applyBorder="1" applyAlignment="1">
      <alignment horizontal="center" vertical="center"/>
    </xf>
    <xf numFmtId="38" fontId="3" fillId="0" borderId="48" xfId="1" applyFont="1" applyBorder="1" applyAlignment="1">
      <alignment horizontal="center" vertical="center"/>
    </xf>
    <xf numFmtId="38" fontId="3" fillId="0" borderId="49" xfId="1" applyFont="1" applyBorder="1" applyAlignment="1">
      <alignment horizontal="center" vertical="center"/>
    </xf>
    <xf numFmtId="38" fontId="3" fillId="0" borderId="50" xfId="1" applyFont="1" applyBorder="1" applyAlignment="1">
      <alignment horizontal="center" vertical="center"/>
    </xf>
    <xf numFmtId="187" fontId="3" fillId="0" borderId="48" xfId="1" applyNumberFormat="1" applyFont="1" applyBorder="1" applyAlignment="1">
      <alignment horizontal="center" vertical="center"/>
    </xf>
    <xf numFmtId="187" fontId="3" fillId="0" borderId="50" xfId="1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distributed" vertical="center" wrapText="1"/>
    </xf>
    <xf numFmtId="0" fontId="3" fillId="0" borderId="39" xfId="0" applyFont="1" applyBorder="1" applyAlignment="1">
      <alignment horizontal="distributed" vertical="center" wrapText="1"/>
    </xf>
    <xf numFmtId="0" fontId="3" fillId="0" borderId="44" xfId="0" applyFont="1" applyBorder="1" applyAlignment="1">
      <alignment horizontal="distributed" vertical="center" wrapText="1"/>
    </xf>
    <xf numFmtId="0" fontId="3" fillId="0" borderId="46" xfId="0" applyFont="1" applyBorder="1" applyAlignment="1">
      <alignment horizontal="distributed" vertical="center" wrapText="1"/>
    </xf>
    <xf numFmtId="0" fontId="3" fillId="0" borderId="47" xfId="0" applyFont="1" applyBorder="1" applyAlignment="1">
      <alignment horizontal="distributed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38" fontId="3" fillId="0" borderId="40" xfId="1" applyFont="1" applyBorder="1" applyAlignment="1">
      <alignment horizontal="center" vertical="center"/>
    </xf>
    <xf numFmtId="38" fontId="3" fillId="0" borderId="41" xfId="1" applyFont="1" applyBorder="1" applyAlignment="1">
      <alignment horizontal="center" vertical="center"/>
    </xf>
    <xf numFmtId="38" fontId="3" fillId="0" borderId="42" xfId="1" applyFont="1" applyBorder="1" applyAlignment="1">
      <alignment horizontal="center" vertical="center"/>
    </xf>
    <xf numFmtId="187" fontId="3" fillId="0" borderId="40" xfId="1" applyNumberFormat="1" applyFont="1" applyBorder="1" applyAlignment="1">
      <alignment horizontal="center" vertical="center"/>
    </xf>
    <xf numFmtId="187" fontId="3" fillId="0" borderId="43" xfId="1" applyNumberFormat="1" applyFont="1" applyBorder="1" applyAlignment="1">
      <alignment horizontal="center" vertical="center"/>
    </xf>
    <xf numFmtId="187" fontId="3" fillId="0" borderId="45" xfId="1" applyNumberFormat="1" applyFont="1" applyBorder="1" applyAlignment="1">
      <alignment horizontal="center" vertical="center"/>
    </xf>
    <xf numFmtId="187" fontId="3" fillId="0" borderId="51" xfId="1" applyNumberFormat="1" applyFont="1" applyBorder="1" applyAlignment="1">
      <alignment horizontal="center" vertical="center"/>
    </xf>
    <xf numFmtId="187" fontId="3" fillId="0" borderId="52" xfId="1" applyNumberFormat="1" applyFont="1" applyBorder="1" applyAlignment="1">
      <alignment horizontal="center" vertical="center"/>
    </xf>
    <xf numFmtId="187" fontId="3" fillId="0" borderId="54" xfId="1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wrapText="1"/>
    </xf>
    <xf numFmtId="187" fontId="3" fillId="0" borderId="62" xfId="1" applyNumberFormat="1" applyFont="1" applyBorder="1" applyAlignment="1">
      <alignment horizontal="center" vertical="center"/>
    </xf>
    <xf numFmtId="187" fontId="3" fillId="0" borderId="64" xfId="1" applyNumberFormat="1" applyFont="1" applyBorder="1" applyAlignment="1">
      <alignment horizontal="center" vertical="center"/>
    </xf>
    <xf numFmtId="38" fontId="3" fillId="0" borderId="56" xfId="1" applyFont="1" applyFill="1" applyBorder="1" applyAlignment="1">
      <alignment horizontal="center" vertical="center"/>
    </xf>
    <xf numFmtId="38" fontId="3" fillId="0" borderId="57" xfId="1" applyFont="1" applyFill="1" applyBorder="1" applyAlignment="1">
      <alignment horizontal="center" vertical="center"/>
    </xf>
    <xf numFmtId="38" fontId="3" fillId="0" borderId="58" xfId="1" applyFont="1" applyFill="1" applyBorder="1" applyAlignment="1">
      <alignment horizontal="center" vertical="center"/>
    </xf>
    <xf numFmtId="187" fontId="3" fillId="0" borderId="56" xfId="1" applyNumberFormat="1" applyFont="1" applyFill="1" applyBorder="1" applyAlignment="1">
      <alignment horizontal="center" vertical="center"/>
    </xf>
    <xf numFmtId="187" fontId="3" fillId="0" borderId="58" xfId="1" applyNumberFormat="1" applyFont="1" applyFill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38" fontId="3" fillId="0" borderId="40" xfId="1" applyFont="1" applyBorder="1" applyAlignment="1">
      <alignment horizontal="center" vertical="center" shrinkToFit="1"/>
    </xf>
    <xf numFmtId="38" fontId="3" fillId="0" borderId="41" xfId="1" applyFont="1" applyBorder="1" applyAlignment="1">
      <alignment horizontal="center" vertical="center" shrinkToFit="1"/>
    </xf>
    <xf numFmtId="38" fontId="3" fillId="0" borderId="42" xfId="1" applyFont="1" applyBorder="1" applyAlignment="1">
      <alignment horizontal="center" vertical="center" shrinkToFi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38" fontId="3" fillId="0" borderId="0" xfId="0" applyNumberFormat="1" applyFont="1" applyAlignment="1">
      <alignment horizontal="center" vertical="center"/>
    </xf>
    <xf numFmtId="0" fontId="3" fillId="0" borderId="5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38" fontId="3" fillId="0" borderId="35" xfId="1" applyFont="1" applyBorder="1" applyAlignment="1">
      <alignment horizontal="center" vertical="center" shrinkToFit="1"/>
    </xf>
    <xf numFmtId="38" fontId="3" fillId="0" borderId="36" xfId="1" applyFont="1" applyBorder="1" applyAlignment="1">
      <alignment horizontal="center" vertical="center" shrinkToFit="1"/>
    </xf>
    <xf numFmtId="38" fontId="3" fillId="0" borderId="37" xfId="1" applyFont="1" applyBorder="1" applyAlignment="1">
      <alignment horizontal="center" vertical="center" shrinkToFit="1"/>
    </xf>
    <xf numFmtId="38" fontId="3" fillId="0" borderId="48" xfId="1" applyFont="1" applyBorder="1" applyAlignment="1">
      <alignment horizontal="center" vertical="center" shrinkToFit="1"/>
    </xf>
    <xf numFmtId="38" fontId="3" fillId="0" borderId="49" xfId="1" applyFont="1" applyBorder="1" applyAlignment="1">
      <alignment horizontal="center" vertical="center" shrinkToFit="1"/>
    </xf>
    <xf numFmtId="38" fontId="3" fillId="0" borderId="50" xfId="1" applyFont="1" applyBorder="1" applyAlignment="1">
      <alignment horizontal="center" vertical="center" shrinkToFit="1"/>
    </xf>
    <xf numFmtId="180" fontId="3" fillId="0" borderId="26" xfId="0" applyNumberFormat="1" applyFont="1" applyFill="1" applyBorder="1" applyAlignment="1">
      <alignment horizontal="right" vertical="center"/>
    </xf>
    <xf numFmtId="180" fontId="3" fillId="0" borderId="27" xfId="0" applyNumberFormat="1" applyFont="1" applyFill="1" applyBorder="1" applyAlignment="1">
      <alignment horizontal="right" vertical="center"/>
    </xf>
    <xf numFmtId="180" fontId="3" fillId="0" borderId="28" xfId="0" applyNumberFormat="1" applyFont="1" applyFill="1" applyBorder="1" applyAlignment="1">
      <alignment horizontal="right" vertical="center"/>
    </xf>
    <xf numFmtId="177" fontId="3" fillId="0" borderId="26" xfId="0" applyNumberFormat="1" applyFont="1" applyFill="1" applyBorder="1" applyAlignment="1">
      <alignment horizontal="center" vertical="center"/>
    </xf>
    <xf numFmtId="177" fontId="3" fillId="0" borderId="27" xfId="0" applyNumberFormat="1" applyFont="1" applyFill="1" applyBorder="1" applyAlignment="1">
      <alignment horizontal="center" vertical="center"/>
    </xf>
    <xf numFmtId="177" fontId="3" fillId="0" borderId="28" xfId="0" applyNumberFormat="1" applyFont="1" applyFill="1" applyBorder="1" applyAlignment="1">
      <alignment horizontal="center" vertical="center"/>
    </xf>
    <xf numFmtId="179" fontId="3" fillId="0" borderId="21" xfId="0" applyNumberFormat="1" applyFont="1" applyFill="1" applyBorder="1" applyAlignment="1">
      <alignment horizontal="right" vertical="center"/>
    </xf>
    <xf numFmtId="177" fontId="3" fillId="0" borderId="2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distributed" vertical="center" indent="2"/>
    </xf>
    <xf numFmtId="0" fontId="3" fillId="0" borderId="0" xfId="0" applyFont="1" applyAlignment="1">
      <alignment horizontal="center" vertical="center" shrinkToFit="1"/>
    </xf>
    <xf numFmtId="0" fontId="3" fillId="0" borderId="2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15" xfId="0" applyFont="1" applyBorder="1" applyAlignment="1">
      <alignment horizontal="distributed" vertical="center" indent="1"/>
    </xf>
    <xf numFmtId="0" fontId="3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distributed" vertical="center"/>
    </xf>
    <xf numFmtId="177" fontId="3" fillId="0" borderId="21" xfId="0" applyNumberFormat="1" applyFont="1" applyBorder="1" applyAlignment="1">
      <alignment horizontal="right" vertical="center"/>
    </xf>
    <xf numFmtId="177" fontId="3" fillId="0" borderId="21" xfId="0" applyNumberFormat="1" applyFont="1" applyBorder="1" applyAlignment="1">
      <alignment horizontal="right" vertical="center" shrinkToFit="1"/>
    </xf>
    <xf numFmtId="177" fontId="3" fillId="0" borderId="26" xfId="0" applyNumberFormat="1" applyFont="1" applyBorder="1" applyAlignment="1">
      <alignment horizontal="right" vertical="center" shrinkToFit="1"/>
    </xf>
    <xf numFmtId="177" fontId="3" fillId="0" borderId="27" xfId="0" applyNumberFormat="1" applyFont="1" applyBorder="1" applyAlignment="1">
      <alignment horizontal="right" vertical="center" shrinkToFit="1"/>
    </xf>
    <xf numFmtId="177" fontId="3" fillId="0" borderId="28" xfId="0" applyNumberFormat="1" applyFont="1" applyBorder="1" applyAlignment="1">
      <alignment horizontal="right" vertical="center" shrinkToFit="1"/>
    </xf>
    <xf numFmtId="178" fontId="3" fillId="0" borderId="21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6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distributed" vertical="center" shrinkToFit="1"/>
    </xf>
    <xf numFmtId="180" fontId="3" fillId="0" borderId="21" xfId="0" applyNumberFormat="1" applyFont="1" applyFill="1" applyBorder="1" applyAlignment="1">
      <alignment horizontal="right" vertical="center"/>
    </xf>
    <xf numFmtId="0" fontId="3" fillId="0" borderId="30" xfId="0" applyFont="1" applyFill="1" applyBorder="1" applyAlignment="1">
      <alignment vertical="top" wrapText="1"/>
    </xf>
    <xf numFmtId="0" fontId="0" fillId="0" borderId="30" xfId="0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177" fontId="3" fillId="0" borderId="26" xfId="0" applyNumberFormat="1" applyFont="1" applyFill="1" applyBorder="1" applyAlignment="1">
      <alignment horizontal="right" vertical="center"/>
    </xf>
    <xf numFmtId="177" fontId="3" fillId="0" borderId="27" xfId="0" applyNumberFormat="1" applyFont="1" applyFill="1" applyBorder="1" applyAlignment="1">
      <alignment horizontal="right" vertical="center"/>
    </xf>
    <xf numFmtId="177" fontId="3" fillId="0" borderId="28" xfId="0" applyNumberFormat="1" applyFont="1" applyFill="1" applyBorder="1" applyAlignment="1">
      <alignment horizontal="right" vertical="center"/>
    </xf>
    <xf numFmtId="0" fontId="6" fillId="0" borderId="12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 indent="1"/>
    </xf>
    <xf numFmtId="179" fontId="3" fillId="0" borderId="21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distributed" vertical="center" shrinkToFit="1"/>
    </xf>
    <xf numFmtId="0" fontId="3" fillId="0" borderId="17" xfId="0" applyFont="1" applyBorder="1" applyAlignment="1">
      <alignment horizontal="distributed" vertical="center" shrinkToFit="1"/>
    </xf>
    <xf numFmtId="0" fontId="3" fillId="0" borderId="18" xfId="0" applyFont="1" applyBorder="1" applyAlignment="1">
      <alignment horizontal="distributed" vertical="center" shrinkToFit="1"/>
    </xf>
    <xf numFmtId="181" fontId="3" fillId="0" borderId="15" xfId="0" applyNumberFormat="1" applyFont="1" applyBorder="1" applyAlignment="1">
      <alignment horizontal="center" vertical="center"/>
    </xf>
    <xf numFmtId="178" fontId="3" fillId="0" borderId="15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center" vertical="center"/>
    </xf>
    <xf numFmtId="178" fontId="3" fillId="0" borderId="20" xfId="0" applyNumberFormat="1" applyFont="1" applyFill="1" applyBorder="1" applyAlignment="1">
      <alignment horizontal="center" vertical="center"/>
    </xf>
    <xf numFmtId="0" fontId="3" fillId="0" borderId="26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181" fontId="3" fillId="0" borderId="21" xfId="0" applyNumberFormat="1" applyFont="1" applyBorder="1" applyAlignment="1">
      <alignment horizontal="center" vertical="center"/>
    </xf>
    <xf numFmtId="181" fontId="3" fillId="0" borderId="19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2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80" fontId="2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distributed" vertical="center"/>
    </xf>
    <xf numFmtId="182" fontId="2" fillId="0" borderId="21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distributed" vertical="center" wrapText="1"/>
    </xf>
    <xf numFmtId="178" fontId="2" fillId="0" borderId="21" xfId="0" applyNumberFormat="1" applyFont="1" applyBorder="1" applyAlignment="1">
      <alignment horizontal="center" vertical="center"/>
    </xf>
    <xf numFmtId="182" fontId="2" fillId="0" borderId="21" xfId="0" applyNumberFormat="1" applyFont="1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distributed" vertical="center" indent="1"/>
    </xf>
    <xf numFmtId="0" fontId="3" fillId="0" borderId="28" xfId="0" applyFont="1" applyBorder="1" applyAlignment="1">
      <alignment horizontal="distributed" vertical="center" indent="1"/>
    </xf>
    <xf numFmtId="180" fontId="3" fillId="0" borderId="21" xfId="0" applyNumberFormat="1" applyFont="1" applyBorder="1" applyAlignment="1">
      <alignment horizontal="center" vertical="center"/>
    </xf>
    <xf numFmtId="179" fontId="3" fillId="0" borderId="26" xfId="0" applyNumberFormat="1" applyFont="1" applyBorder="1" applyAlignment="1">
      <alignment horizontal="right" vertical="center"/>
    </xf>
    <xf numFmtId="179" fontId="3" fillId="0" borderId="27" xfId="0" applyNumberFormat="1" applyFont="1" applyBorder="1" applyAlignment="1">
      <alignment horizontal="right" vertical="center"/>
    </xf>
    <xf numFmtId="179" fontId="3" fillId="0" borderId="28" xfId="0" applyNumberFormat="1" applyFont="1" applyBorder="1" applyAlignment="1">
      <alignment horizontal="right" vertical="center"/>
    </xf>
    <xf numFmtId="178" fontId="3" fillId="0" borderId="26" xfId="0" applyNumberFormat="1" applyFont="1" applyBorder="1" applyAlignment="1">
      <alignment horizontal="center" vertical="center" shrinkToFit="1"/>
    </xf>
    <xf numFmtId="184" fontId="3" fillId="0" borderId="21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distributed" vertical="center" indent="1" shrinkToFit="1"/>
    </xf>
    <xf numFmtId="183" fontId="3" fillId="0" borderId="21" xfId="0" applyNumberFormat="1" applyFont="1" applyFill="1" applyBorder="1" applyAlignment="1">
      <alignment horizontal="center" vertical="center"/>
    </xf>
    <xf numFmtId="184" fontId="3" fillId="0" borderId="26" xfId="0" applyNumberFormat="1" applyFont="1" applyBorder="1" applyAlignment="1">
      <alignment horizontal="center" vertical="center" shrinkToFit="1"/>
    </xf>
    <xf numFmtId="184" fontId="3" fillId="0" borderId="28" xfId="0" applyNumberFormat="1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distributed" vertical="center" indent="1"/>
    </xf>
    <xf numFmtId="177" fontId="3" fillId="0" borderId="26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183" fontId="3" fillId="0" borderId="26" xfId="0" applyNumberFormat="1" applyFont="1" applyBorder="1" applyAlignment="1">
      <alignment horizontal="center" vertical="center" shrinkToFit="1"/>
    </xf>
    <xf numFmtId="183" fontId="3" fillId="0" borderId="28" xfId="0" applyNumberFormat="1" applyFont="1" applyBorder="1" applyAlignment="1">
      <alignment horizontal="center" vertical="center" shrinkToFit="1"/>
    </xf>
    <xf numFmtId="177" fontId="3" fillId="0" borderId="27" xfId="0" applyNumberFormat="1" applyFont="1" applyBorder="1" applyAlignment="1">
      <alignment horizontal="right" vertical="center"/>
    </xf>
    <xf numFmtId="177" fontId="3" fillId="0" borderId="28" xfId="0" applyNumberFormat="1" applyFont="1" applyBorder="1" applyAlignment="1">
      <alignment horizontal="right" vertical="center"/>
    </xf>
    <xf numFmtId="183" fontId="3" fillId="0" borderId="21" xfId="0" applyNumberFormat="1" applyFont="1" applyBorder="1" applyAlignment="1">
      <alignment horizontal="center" vertical="center"/>
    </xf>
    <xf numFmtId="0" fontId="3" fillId="0" borderId="21" xfId="0" applyFont="1" applyFill="1" applyBorder="1" applyAlignment="1">
      <alignment horizontal="distributed" vertical="center" indent="1"/>
    </xf>
    <xf numFmtId="38" fontId="10" fillId="0" borderId="21" xfId="1" applyNumberFormat="1" applyFont="1" applyFill="1" applyBorder="1" applyAlignment="1">
      <alignment horizontal="right" vertical="center" indent="2"/>
    </xf>
    <xf numFmtId="0" fontId="3" fillId="0" borderId="12" xfId="0" applyFont="1" applyFill="1" applyBorder="1" applyAlignment="1">
      <alignment horizontal="center" vertical="center"/>
    </xf>
    <xf numFmtId="57" fontId="3" fillId="0" borderId="21" xfId="0" applyNumberFormat="1" applyFont="1" applyBorder="1" applyAlignment="1">
      <alignment horizontal="center" vertical="center"/>
    </xf>
    <xf numFmtId="177" fontId="3" fillId="0" borderId="21" xfId="0" applyNumberFormat="1" applyFont="1" applyBorder="1" applyAlignment="1">
      <alignment horizontal="center" vertical="center"/>
    </xf>
    <xf numFmtId="188" fontId="3" fillId="0" borderId="21" xfId="0" applyNumberFormat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185" fontId="3" fillId="0" borderId="21" xfId="0" applyNumberFormat="1" applyFont="1" applyBorder="1" applyAlignment="1">
      <alignment horizontal="center" vertical="center"/>
    </xf>
    <xf numFmtId="38" fontId="3" fillId="0" borderId="21" xfId="0" applyNumberFormat="1" applyFont="1" applyBorder="1" applyAlignment="1">
      <alignment horizontal="center" vertical="center"/>
    </xf>
    <xf numFmtId="0" fontId="6" fillId="0" borderId="0" xfId="0" applyFont="1" applyAlignment="1">
      <alignment horizontal="distributed" vertical="center" indent="1"/>
    </xf>
    <xf numFmtId="0" fontId="3" fillId="0" borderId="21" xfId="0" applyFont="1" applyBorder="1" applyAlignment="1">
      <alignment horizontal="distributed" vertical="center" shrinkToFit="1"/>
    </xf>
    <xf numFmtId="178" fontId="3" fillId="0" borderId="21" xfId="0" applyNumberFormat="1" applyFont="1" applyBorder="1" applyAlignment="1">
      <alignment horizontal="center" vertical="center" shrinkToFit="1"/>
    </xf>
    <xf numFmtId="176" fontId="3" fillId="0" borderId="27" xfId="0" applyNumberFormat="1" applyFont="1" applyBorder="1" applyAlignment="1">
      <alignment horizontal="distributed" vertical="center"/>
    </xf>
    <xf numFmtId="38" fontId="3" fillId="0" borderId="21" xfId="1" applyFont="1" applyBorder="1" applyAlignment="1">
      <alignment horizontal="right" vertical="center"/>
    </xf>
    <xf numFmtId="38" fontId="3" fillId="0" borderId="26" xfId="1" applyFont="1" applyBorder="1" applyAlignment="1">
      <alignment horizontal="center" vertical="center" shrinkToFit="1"/>
    </xf>
    <xf numFmtId="38" fontId="3" fillId="0" borderId="27" xfId="1" applyFont="1" applyBorder="1" applyAlignment="1">
      <alignment horizontal="center" vertical="center" shrinkToFit="1"/>
    </xf>
    <xf numFmtId="38" fontId="3" fillId="0" borderId="28" xfId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  <xf numFmtId="176" fontId="3" fillId="0" borderId="27" xfId="0" applyNumberFormat="1" applyFont="1" applyBorder="1" applyAlignment="1">
      <alignment horizontal="distributed" vertical="center" indent="1"/>
    </xf>
    <xf numFmtId="38" fontId="3" fillId="0" borderId="21" xfId="1" applyFont="1" applyBorder="1" applyAlignment="1">
      <alignment horizontal="right" vertical="center" shrinkToFit="1"/>
    </xf>
    <xf numFmtId="38" fontId="3" fillId="0" borderId="26" xfId="0" applyNumberFormat="1" applyFont="1" applyBorder="1" applyAlignment="1">
      <alignment horizontal="center" vertical="center" shrinkToFit="1"/>
    </xf>
    <xf numFmtId="178" fontId="3" fillId="0" borderId="26" xfId="0" applyNumberFormat="1" applyFont="1" applyBorder="1" applyAlignment="1">
      <alignment horizontal="center" vertical="center"/>
    </xf>
    <xf numFmtId="178" fontId="3" fillId="0" borderId="27" xfId="0" applyNumberFormat="1" applyFont="1" applyBorder="1" applyAlignment="1">
      <alignment horizontal="center" vertical="center"/>
    </xf>
    <xf numFmtId="178" fontId="3" fillId="0" borderId="28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indent="1"/>
    </xf>
    <xf numFmtId="176" fontId="3" fillId="0" borderId="28" xfId="0" applyNumberFormat="1" applyFont="1" applyBorder="1" applyAlignment="1">
      <alignment horizontal="distributed" vertical="center"/>
    </xf>
    <xf numFmtId="38" fontId="3" fillId="0" borderId="26" xfId="1" applyFont="1" applyBorder="1" applyAlignment="1">
      <alignment horizontal="right" vertical="center"/>
    </xf>
    <xf numFmtId="38" fontId="3" fillId="0" borderId="27" xfId="1" applyFont="1" applyBorder="1" applyAlignment="1">
      <alignment horizontal="right" vertical="center"/>
    </xf>
    <xf numFmtId="38" fontId="3" fillId="0" borderId="28" xfId="1" applyFont="1" applyBorder="1" applyAlignment="1">
      <alignment horizontal="right" vertical="center"/>
    </xf>
    <xf numFmtId="178" fontId="3" fillId="0" borderId="27" xfId="0" applyNumberFormat="1" applyFont="1" applyBorder="1" applyAlignment="1">
      <alignment horizontal="center" vertical="center" shrinkToFit="1"/>
    </xf>
    <xf numFmtId="178" fontId="3" fillId="0" borderId="28" xfId="0" applyNumberFormat="1" applyFont="1" applyBorder="1" applyAlignment="1">
      <alignment horizontal="center" vertical="center" shrinkToFit="1"/>
    </xf>
    <xf numFmtId="177" fontId="3" fillId="0" borderId="26" xfId="0" applyNumberFormat="1" applyFont="1" applyBorder="1" applyAlignment="1">
      <alignment horizontal="center" vertical="center" shrinkToFit="1"/>
    </xf>
    <xf numFmtId="177" fontId="3" fillId="0" borderId="27" xfId="0" applyNumberFormat="1" applyFont="1" applyBorder="1" applyAlignment="1">
      <alignment horizontal="center" vertical="center" shrinkToFit="1"/>
    </xf>
    <xf numFmtId="177" fontId="3" fillId="0" borderId="28" xfId="0" applyNumberFormat="1" applyFont="1" applyBorder="1" applyAlignment="1">
      <alignment horizontal="center" vertical="center" shrinkToFit="1"/>
    </xf>
    <xf numFmtId="179" fontId="3" fillId="0" borderId="21" xfId="1" applyNumberFormat="1" applyFont="1" applyBorder="1" applyAlignment="1">
      <alignment horizontal="right" vertical="center"/>
    </xf>
    <xf numFmtId="176" fontId="3" fillId="0" borderId="27" xfId="0" applyNumberFormat="1" applyFont="1" applyBorder="1" applyAlignment="1">
      <alignment horizontal="distributed" vertical="center" wrapText="1"/>
    </xf>
    <xf numFmtId="0" fontId="0" fillId="0" borderId="0" xfId="0" applyAlignment="1">
      <alignment horizontal="left" vertical="top" wrapText="1"/>
    </xf>
    <xf numFmtId="0" fontId="6" fillId="0" borderId="12" xfId="0" applyFont="1" applyBorder="1" applyAlignment="1">
      <alignment vertical="center" shrinkToFit="1"/>
    </xf>
    <xf numFmtId="0" fontId="0" fillId="0" borderId="0" xfId="0" applyAlignment="1">
      <alignment vertical="center" wrapText="1"/>
    </xf>
    <xf numFmtId="0" fontId="6" fillId="0" borderId="12" xfId="0" applyFont="1" applyBorder="1" applyAlignment="1">
      <alignment horizontal="distributed" vertical="center" shrinkToFit="1"/>
    </xf>
    <xf numFmtId="186" fontId="3" fillId="0" borderId="26" xfId="1" applyNumberFormat="1" applyFont="1" applyBorder="1" applyAlignment="1">
      <alignment horizontal="center" vertical="center"/>
    </xf>
    <xf numFmtId="186" fontId="3" fillId="0" borderId="27" xfId="1" applyNumberFormat="1" applyFont="1" applyBorder="1" applyAlignment="1">
      <alignment horizontal="center" vertical="center"/>
    </xf>
    <xf numFmtId="186" fontId="3" fillId="0" borderId="28" xfId="1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38" fontId="3" fillId="0" borderId="26" xfId="0" applyNumberFormat="1" applyFont="1" applyBorder="1" applyAlignment="1">
      <alignment horizontal="right" vertical="center"/>
    </xf>
    <xf numFmtId="38" fontId="3" fillId="0" borderId="21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9" fontId="3" fillId="0" borderId="21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179" fontId="13" fillId="0" borderId="0" xfId="0" applyNumberFormat="1" applyFont="1" applyFill="1" applyAlignment="1">
      <alignment vertical="center" wrapText="1"/>
    </xf>
    <xf numFmtId="179" fontId="0" fillId="0" borderId="0" xfId="0" applyNumberFormat="1" applyFill="1" applyAlignment="1">
      <alignment vertical="center" wrapText="1"/>
    </xf>
    <xf numFmtId="179" fontId="13" fillId="0" borderId="0" xfId="0" applyNumberFormat="1" applyFont="1" applyFill="1" applyAlignment="1">
      <alignment horizontal="left" vertical="center" wrapText="1"/>
    </xf>
    <xf numFmtId="179" fontId="13" fillId="0" borderId="0" xfId="0" applyNumberFormat="1" applyFont="1" applyFill="1" applyBorder="1" applyAlignment="1">
      <alignment horizontal="center" vertical="center"/>
    </xf>
    <xf numFmtId="179" fontId="13" fillId="0" borderId="0" xfId="0" applyNumberFormat="1" applyFont="1" applyFill="1" applyAlignment="1">
      <alignment horizontal="center" vertical="center"/>
    </xf>
    <xf numFmtId="179" fontId="13" fillId="0" borderId="26" xfId="0" applyNumberFormat="1" applyFont="1" applyFill="1" applyBorder="1" applyAlignment="1">
      <alignment horizontal="distributed" vertical="center"/>
    </xf>
    <xf numFmtId="179" fontId="13" fillId="0" borderId="27" xfId="0" applyNumberFormat="1" applyFont="1" applyFill="1" applyBorder="1" applyAlignment="1">
      <alignment horizontal="distributed" vertical="center"/>
    </xf>
    <xf numFmtId="179" fontId="13" fillId="0" borderId="28" xfId="0" applyNumberFormat="1" applyFont="1" applyFill="1" applyBorder="1" applyAlignment="1">
      <alignment horizontal="distributed" vertical="center"/>
    </xf>
    <xf numFmtId="179" fontId="13" fillId="0" borderId="26" xfId="1" applyNumberFormat="1" applyFont="1" applyFill="1" applyBorder="1" applyAlignment="1">
      <alignment horizontal="right" vertical="center"/>
    </xf>
    <xf numFmtId="179" fontId="13" fillId="0" borderId="27" xfId="1" applyNumberFormat="1" applyFont="1" applyFill="1" applyBorder="1" applyAlignment="1">
      <alignment horizontal="right" vertical="center"/>
    </xf>
    <xf numFmtId="179" fontId="13" fillId="0" borderId="28" xfId="1" applyNumberFormat="1" applyFont="1" applyFill="1" applyBorder="1" applyAlignment="1">
      <alignment horizontal="right" vertical="center"/>
    </xf>
    <xf numFmtId="179" fontId="13" fillId="0" borderId="26" xfId="0" applyNumberFormat="1" applyFont="1" applyFill="1" applyBorder="1" applyAlignment="1">
      <alignment horizontal="center" vertical="center"/>
    </xf>
    <xf numFmtId="179" fontId="13" fillId="0" borderId="28" xfId="0" applyNumberFormat="1" applyFont="1" applyFill="1" applyBorder="1" applyAlignment="1">
      <alignment horizontal="center" vertical="center"/>
    </xf>
    <xf numFmtId="179" fontId="13" fillId="0" borderId="12" xfId="0" applyNumberFormat="1" applyFont="1" applyFill="1" applyBorder="1" applyAlignment="1">
      <alignment horizontal="center" vertical="center"/>
    </xf>
    <xf numFmtId="179" fontId="13" fillId="0" borderId="26" xfId="0" applyNumberFormat="1" applyFont="1" applyFill="1" applyBorder="1" applyAlignment="1">
      <alignment horizontal="center" vertical="center" shrinkToFit="1"/>
    </xf>
    <xf numFmtId="179" fontId="13" fillId="0" borderId="28" xfId="0" applyNumberFormat="1" applyFont="1" applyFill="1" applyBorder="1" applyAlignment="1">
      <alignment horizontal="center" vertical="center" shrinkToFit="1"/>
    </xf>
    <xf numFmtId="179" fontId="13" fillId="0" borderId="27" xfId="0" applyNumberFormat="1" applyFont="1" applyFill="1" applyBorder="1" applyAlignment="1">
      <alignment horizontal="center" vertical="center" shrinkToFit="1"/>
    </xf>
    <xf numFmtId="179" fontId="13" fillId="0" borderId="29" xfId="0" applyNumberFormat="1" applyFont="1" applyFill="1" applyBorder="1" applyAlignment="1">
      <alignment horizontal="center" vertical="center"/>
    </xf>
    <xf numFmtId="179" fontId="13" fillId="0" borderId="30" xfId="0" applyNumberFormat="1" applyFont="1" applyFill="1" applyBorder="1" applyAlignment="1">
      <alignment horizontal="center" vertical="center"/>
    </xf>
    <xf numFmtId="179" fontId="13" fillId="0" borderId="31" xfId="0" applyNumberFormat="1" applyFont="1" applyFill="1" applyBorder="1" applyAlignment="1">
      <alignment horizontal="center" vertical="center"/>
    </xf>
    <xf numFmtId="179" fontId="13" fillId="0" borderId="11" xfId="0" applyNumberFormat="1" applyFont="1" applyFill="1" applyBorder="1" applyAlignment="1">
      <alignment horizontal="center" vertical="center"/>
    </xf>
    <xf numFmtId="179" fontId="13" fillId="0" borderId="13" xfId="0" applyNumberFormat="1" applyFont="1" applyFill="1" applyBorder="1" applyAlignment="1">
      <alignment horizontal="center" vertical="center"/>
    </xf>
    <xf numFmtId="179" fontId="13" fillId="0" borderId="25" xfId="0" applyNumberFormat="1" applyFont="1" applyFill="1" applyBorder="1" applyAlignment="1">
      <alignment horizontal="center" vertical="center" shrinkToFit="1"/>
    </xf>
    <xf numFmtId="179" fontId="13" fillId="0" borderId="27" xfId="0" applyNumberFormat="1" applyFont="1" applyFill="1" applyBorder="1" applyAlignment="1">
      <alignment horizontal="center" vertical="center"/>
    </xf>
    <xf numFmtId="179" fontId="13" fillId="0" borderId="21" xfId="0" applyNumberFormat="1" applyFont="1" applyFill="1" applyBorder="1" applyAlignment="1">
      <alignment horizontal="distributed" vertical="center"/>
    </xf>
    <xf numFmtId="179" fontId="13" fillId="0" borderId="21" xfId="1" applyNumberFormat="1" applyFont="1" applyFill="1" applyBorder="1" applyAlignment="1">
      <alignment horizontal="right" vertical="center"/>
    </xf>
    <xf numFmtId="179" fontId="13" fillId="0" borderId="26" xfId="0" applyNumberFormat="1" applyFont="1" applyFill="1" applyBorder="1" applyAlignment="1">
      <alignment horizontal="right" vertical="center"/>
    </xf>
    <xf numFmtId="179" fontId="13" fillId="0" borderId="27" xfId="0" applyNumberFormat="1" applyFont="1" applyFill="1" applyBorder="1" applyAlignment="1">
      <alignment horizontal="right" vertical="center"/>
    </xf>
    <xf numFmtId="179" fontId="13" fillId="0" borderId="28" xfId="0" applyNumberFormat="1" applyFont="1" applyFill="1" applyBorder="1" applyAlignment="1">
      <alignment horizontal="right" vertical="center"/>
    </xf>
    <xf numFmtId="179" fontId="13" fillId="0" borderId="21" xfId="0" applyNumberFormat="1" applyFont="1" applyFill="1" applyBorder="1" applyAlignment="1">
      <alignment horizontal="center" vertical="center"/>
    </xf>
    <xf numFmtId="179" fontId="11" fillId="0" borderId="26" xfId="0" applyNumberFormat="1" applyFont="1" applyFill="1" applyBorder="1" applyAlignment="1">
      <alignment horizontal="distributed" vertical="center"/>
    </xf>
    <xf numFmtId="179" fontId="11" fillId="0" borderId="27" xfId="0" applyNumberFormat="1" applyFont="1" applyFill="1" applyBorder="1" applyAlignment="1">
      <alignment horizontal="distributed" vertical="center"/>
    </xf>
    <xf numFmtId="179" fontId="11" fillId="0" borderId="28" xfId="0" applyNumberFormat="1" applyFont="1" applyFill="1" applyBorder="1" applyAlignment="1">
      <alignment horizontal="distributed" vertical="center"/>
    </xf>
    <xf numFmtId="179" fontId="13" fillId="0" borderId="5" xfId="0" applyNumberFormat="1" applyFont="1" applyFill="1" applyBorder="1" applyAlignment="1">
      <alignment horizontal="left" vertical="center" indent="2"/>
    </xf>
    <xf numFmtId="179" fontId="13" fillId="0" borderId="5" xfId="1" applyNumberFormat="1" applyFont="1" applyFill="1" applyBorder="1" applyAlignment="1">
      <alignment horizontal="right" vertical="center"/>
    </xf>
    <xf numFmtId="179" fontId="13" fillId="0" borderId="5" xfId="0" applyNumberFormat="1" applyFont="1" applyFill="1" applyBorder="1" applyAlignment="1">
      <alignment horizontal="right" vertical="center"/>
    </xf>
    <xf numFmtId="179" fontId="13" fillId="0" borderId="23" xfId="0" applyNumberFormat="1" applyFont="1" applyFill="1" applyBorder="1" applyAlignment="1">
      <alignment horizontal="left" vertical="center" indent="2"/>
    </xf>
    <xf numFmtId="179" fontId="13" fillId="0" borderId="23" xfId="1" applyNumberFormat="1" applyFont="1" applyFill="1" applyBorder="1" applyAlignment="1">
      <alignment horizontal="right" vertical="center"/>
    </xf>
    <xf numFmtId="179" fontId="13" fillId="0" borderId="23" xfId="0" applyNumberFormat="1" applyFont="1" applyFill="1" applyBorder="1" applyAlignment="1">
      <alignment horizontal="right" vertical="center"/>
    </xf>
    <xf numFmtId="179" fontId="13" fillId="0" borderId="21" xfId="0" applyNumberFormat="1" applyFont="1" applyFill="1" applyBorder="1" applyAlignment="1">
      <alignment horizontal="center" vertical="center" shrinkToFit="1"/>
    </xf>
    <xf numFmtId="179" fontId="13" fillId="0" borderId="22" xfId="0" applyNumberFormat="1" applyFont="1" applyFill="1" applyBorder="1" applyAlignment="1">
      <alignment horizontal="left" vertical="center" indent="2"/>
    </xf>
    <xf numFmtId="179" fontId="13" fillId="0" borderId="22" xfId="1" applyNumberFormat="1" applyFont="1" applyFill="1" applyBorder="1" applyAlignment="1">
      <alignment horizontal="right" vertical="center"/>
    </xf>
    <xf numFmtId="179" fontId="13" fillId="0" borderId="22" xfId="0" applyNumberFormat="1" applyFont="1" applyFill="1" applyBorder="1" applyAlignment="1">
      <alignment horizontal="right" vertical="center"/>
    </xf>
    <xf numFmtId="179" fontId="13" fillId="0" borderId="21" xfId="0" applyNumberFormat="1" applyFont="1" applyFill="1" applyBorder="1" applyAlignment="1">
      <alignment horizontal="distributed" vertical="center" shrinkToFit="1"/>
    </xf>
    <xf numFmtId="179" fontId="13" fillId="0" borderId="24" xfId="0" applyNumberFormat="1" applyFont="1" applyFill="1" applyBorder="1" applyAlignment="1">
      <alignment horizontal="distributed" vertical="center" shrinkToFit="1"/>
    </xf>
    <xf numFmtId="179" fontId="13" fillId="0" borderId="24" xfId="1" applyNumberFormat="1" applyFont="1" applyFill="1" applyBorder="1" applyAlignment="1">
      <alignment horizontal="right" vertical="center"/>
    </xf>
    <xf numFmtId="179" fontId="13" fillId="0" borderId="24" xfId="0" applyNumberFormat="1" applyFont="1" applyFill="1" applyBorder="1" applyAlignment="1">
      <alignment horizontal="right" vertical="center"/>
    </xf>
    <xf numFmtId="179" fontId="13" fillId="0" borderId="23" xfId="0" applyNumberFormat="1" applyFont="1" applyFill="1" applyBorder="1" applyAlignment="1">
      <alignment horizontal="center" vertical="center" shrinkToFit="1"/>
    </xf>
    <xf numFmtId="179" fontId="13" fillId="0" borderId="23" xfId="0" applyNumberFormat="1" applyFont="1" applyFill="1" applyBorder="1" applyAlignment="1">
      <alignment horizontal="distributed" vertical="center" shrinkToFit="1"/>
    </xf>
    <xf numFmtId="179" fontId="13" fillId="0" borderId="65" xfId="1" applyNumberFormat="1" applyFont="1" applyFill="1" applyBorder="1" applyAlignment="1">
      <alignment horizontal="right" vertical="center"/>
    </xf>
    <xf numFmtId="179" fontId="13" fillId="0" borderId="66" xfId="1" applyNumberFormat="1" applyFont="1" applyFill="1" applyBorder="1" applyAlignment="1">
      <alignment horizontal="right" vertical="center"/>
    </xf>
    <xf numFmtId="179" fontId="13" fillId="0" borderId="67" xfId="1" applyNumberFormat="1" applyFont="1" applyFill="1" applyBorder="1" applyAlignment="1">
      <alignment horizontal="right" vertical="center"/>
    </xf>
    <xf numFmtId="179" fontId="13" fillId="0" borderId="65" xfId="0" applyNumberFormat="1" applyFont="1" applyFill="1" applyBorder="1" applyAlignment="1">
      <alignment horizontal="right" vertical="center"/>
    </xf>
    <xf numFmtId="179" fontId="13" fillId="0" borderId="66" xfId="0" applyNumberFormat="1" applyFont="1" applyFill="1" applyBorder="1" applyAlignment="1">
      <alignment horizontal="right" vertical="center"/>
    </xf>
    <xf numFmtId="179" fontId="13" fillId="0" borderId="67" xfId="0" applyNumberFormat="1" applyFont="1" applyFill="1" applyBorder="1" applyAlignment="1">
      <alignment horizontal="right" vertical="center"/>
    </xf>
    <xf numFmtId="179" fontId="13" fillId="0" borderId="0" xfId="0" applyNumberFormat="1" applyFont="1" applyFill="1" applyAlignment="1">
      <alignment horizontal="distributed" vertical="center"/>
    </xf>
    <xf numFmtId="179" fontId="13" fillId="0" borderId="5" xfId="0" applyNumberFormat="1" applyFont="1" applyFill="1" applyBorder="1" applyAlignment="1">
      <alignment horizontal="center" vertical="center" shrinkToFit="1"/>
    </xf>
    <xf numFmtId="49" fontId="13" fillId="0" borderId="0" xfId="0" applyNumberFormat="1" applyFont="1" applyAlignment="1">
      <alignment horizontal="center" vertical="center"/>
    </xf>
    <xf numFmtId="178" fontId="3" fillId="0" borderId="3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177" fontId="3" fillId="0" borderId="3" xfId="0" applyNumberFormat="1" applyFont="1" applyBorder="1" applyAlignment="1">
      <alignment vertical="center" shrinkToFit="1"/>
    </xf>
    <xf numFmtId="177" fontId="3" fillId="0" borderId="3" xfId="0" applyNumberFormat="1" applyFont="1" applyBorder="1" applyAlignment="1">
      <alignment vertical="center"/>
    </xf>
    <xf numFmtId="179" fontId="3" fillId="0" borderId="3" xfId="0" applyNumberFormat="1" applyFont="1" applyBorder="1" applyAlignment="1">
      <alignment vertical="center" shrinkToFit="1"/>
    </xf>
    <xf numFmtId="178" fontId="3" fillId="0" borderId="1" xfId="0" applyNumberFormat="1" applyFont="1" applyBorder="1" applyAlignment="1">
      <alignment horizontal="right" vertical="center" shrinkToFit="1"/>
    </xf>
    <xf numFmtId="178" fontId="3" fillId="0" borderId="14" xfId="0" applyNumberFormat="1" applyFont="1" applyBorder="1" applyAlignment="1">
      <alignment horizontal="right" vertical="center" shrinkToFit="1"/>
    </xf>
    <xf numFmtId="177" fontId="3" fillId="0" borderId="26" xfId="0" applyNumberFormat="1" applyFont="1" applyBorder="1" applyAlignment="1">
      <alignment vertical="center" shrinkToFit="1"/>
    </xf>
    <xf numFmtId="177" fontId="3" fillId="0" borderId="27" xfId="0" applyNumberFormat="1" applyFont="1" applyBorder="1" applyAlignment="1">
      <alignment vertical="center" shrinkToFit="1"/>
    </xf>
    <xf numFmtId="177" fontId="3" fillId="0" borderId="28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 shrinkToFit="1"/>
    </xf>
    <xf numFmtId="177" fontId="3" fillId="0" borderId="4" xfId="0" applyNumberFormat="1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3" fillId="0" borderId="26" xfId="0" applyNumberFormat="1" applyFont="1" applyBorder="1" applyAlignment="1">
      <alignment vertical="center" shrinkToFit="1"/>
    </xf>
    <xf numFmtId="0" fontId="14" fillId="0" borderId="27" xfId="0" applyNumberFormat="1" applyFont="1" applyBorder="1" applyAlignment="1">
      <alignment vertical="center" shrinkToFit="1"/>
    </xf>
    <xf numFmtId="0" fontId="14" fillId="0" borderId="28" xfId="0" applyNumberFormat="1" applyFont="1" applyBorder="1" applyAlignment="1">
      <alignment vertical="center" shrinkToFit="1"/>
    </xf>
    <xf numFmtId="0" fontId="3" fillId="0" borderId="3" xfId="0" applyNumberFormat="1" applyFont="1" applyBorder="1" applyAlignment="1">
      <alignment vertical="center" shrinkToFit="1"/>
    </xf>
    <xf numFmtId="0" fontId="14" fillId="0" borderId="3" xfId="0" applyNumberFormat="1" applyFont="1" applyBorder="1" applyAlignment="1">
      <alignment vertical="center" shrinkToFit="1"/>
    </xf>
    <xf numFmtId="176" fontId="3" fillId="0" borderId="26" xfId="0" applyNumberFormat="1" applyFont="1" applyBorder="1" applyAlignment="1">
      <alignment vertical="center" shrinkToFit="1"/>
    </xf>
    <xf numFmtId="0" fontId="14" fillId="0" borderId="27" xfId="0" applyFont="1" applyBorder="1" applyAlignment="1">
      <alignment vertical="center" shrinkToFit="1"/>
    </xf>
    <xf numFmtId="0" fontId="14" fillId="0" borderId="28" xfId="0" applyFont="1" applyBorder="1" applyAlignment="1">
      <alignment vertical="center" shrinkToFi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distributed" vertical="center"/>
    </xf>
    <xf numFmtId="0" fontId="13" fillId="0" borderId="27" xfId="0" applyFont="1" applyBorder="1" applyAlignment="1">
      <alignment horizontal="distributed" vertical="center"/>
    </xf>
    <xf numFmtId="0" fontId="13" fillId="0" borderId="28" xfId="0" applyFont="1" applyBorder="1" applyAlignment="1">
      <alignment horizontal="distributed" vertical="center"/>
    </xf>
    <xf numFmtId="38" fontId="13" fillId="0" borderId="26" xfId="1" applyFont="1" applyBorder="1" applyAlignment="1">
      <alignment horizontal="right" vertical="center"/>
    </xf>
    <xf numFmtId="38" fontId="13" fillId="0" borderId="27" xfId="1" applyFont="1" applyBorder="1" applyAlignment="1">
      <alignment horizontal="right" vertical="center"/>
    </xf>
    <xf numFmtId="38" fontId="13" fillId="0" borderId="28" xfId="1" applyFont="1" applyBorder="1" applyAlignment="1">
      <alignment horizontal="right" vertical="center"/>
    </xf>
    <xf numFmtId="178" fontId="13" fillId="0" borderId="26" xfId="0" applyNumberFormat="1" applyFont="1" applyBorder="1" applyAlignment="1">
      <alignment horizontal="center" vertical="center"/>
    </xf>
    <xf numFmtId="178" fontId="13" fillId="0" borderId="27" xfId="0" applyNumberFormat="1" applyFont="1" applyBorder="1" applyAlignment="1">
      <alignment horizontal="center" vertical="center"/>
    </xf>
    <xf numFmtId="178" fontId="13" fillId="0" borderId="28" xfId="0" applyNumberFormat="1" applyFont="1" applyBorder="1" applyAlignment="1">
      <alignment horizontal="center" vertical="center"/>
    </xf>
    <xf numFmtId="38" fontId="13" fillId="0" borderId="26" xfId="0" applyNumberFormat="1" applyFont="1" applyBorder="1" applyAlignment="1">
      <alignment horizontal="right" vertical="center"/>
    </xf>
    <xf numFmtId="0" fontId="13" fillId="0" borderId="27" xfId="0" applyFont="1" applyBorder="1" applyAlignment="1">
      <alignment horizontal="right" vertical="center"/>
    </xf>
    <xf numFmtId="0" fontId="13" fillId="0" borderId="28" xfId="0" applyFont="1" applyBorder="1" applyAlignment="1">
      <alignment horizontal="right" vertical="center"/>
    </xf>
    <xf numFmtId="38" fontId="13" fillId="0" borderId="26" xfId="0" applyNumberFormat="1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21" xfId="0" applyFont="1" applyBorder="1" applyAlignment="1">
      <alignment horizontal="distributed" vertical="center"/>
    </xf>
    <xf numFmtId="38" fontId="13" fillId="0" borderId="21" xfId="1" applyFont="1" applyBorder="1" applyAlignment="1">
      <alignment horizontal="right" vertical="center"/>
    </xf>
    <xf numFmtId="0" fontId="21" fillId="0" borderId="26" xfId="0" applyFont="1" applyBorder="1" applyAlignment="1">
      <alignment horizontal="distributed" vertical="center"/>
    </xf>
    <xf numFmtId="0" fontId="21" fillId="0" borderId="27" xfId="0" applyFont="1" applyBorder="1" applyAlignment="1">
      <alignment horizontal="distributed" vertical="center"/>
    </xf>
    <xf numFmtId="0" fontId="21" fillId="0" borderId="28" xfId="0" applyFont="1" applyBorder="1" applyAlignment="1">
      <alignment horizontal="distributed" vertical="center"/>
    </xf>
    <xf numFmtId="0" fontId="13" fillId="0" borderId="0" xfId="0" applyFont="1" applyAlignment="1">
      <alignment horizontal="left" vertical="center" wrapText="1"/>
    </xf>
    <xf numFmtId="187" fontId="13" fillId="0" borderId="26" xfId="1" applyNumberFormat="1" applyFont="1" applyBorder="1" applyAlignment="1">
      <alignment horizontal="center" vertical="center"/>
    </xf>
    <xf numFmtId="187" fontId="13" fillId="0" borderId="27" xfId="1" applyNumberFormat="1" applyFont="1" applyBorder="1" applyAlignment="1">
      <alignment horizontal="center" vertical="center"/>
    </xf>
    <xf numFmtId="187" fontId="13" fillId="0" borderId="28" xfId="1" applyNumberFormat="1" applyFont="1" applyBorder="1" applyAlignment="1">
      <alignment horizontal="center" vertical="center"/>
    </xf>
    <xf numFmtId="49" fontId="13" fillId="0" borderId="30" xfId="0" applyNumberFormat="1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38" fontId="13" fillId="0" borderId="21" xfId="0" applyNumberFormat="1" applyFont="1" applyFill="1" applyBorder="1" applyAlignment="1">
      <alignment horizontal="center" vertical="center"/>
    </xf>
    <xf numFmtId="38" fontId="13" fillId="0" borderId="21" xfId="0" applyNumberFormat="1" applyFont="1" applyFill="1" applyBorder="1" applyAlignment="1">
      <alignment horizontal="right" vertical="center"/>
    </xf>
    <xf numFmtId="0" fontId="13" fillId="0" borderId="21" xfId="0" applyFont="1" applyFill="1" applyBorder="1" applyAlignment="1">
      <alignment horizontal="right" vertical="center"/>
    </xf>
    <xf numFmtId="178" fontId="13" fillId="0" borderId="21" xfId="0" applyNumberFormat="1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distributed" vertical="center"/>
    </xf>
    <xf numFmtId="38" fontId="13" fillId="0" borderId="21" xfId="1" applyFont="1" applyFill="1" applyBorder="1" applyAlignment="1">
      <alignment horizontal="right" vertical="center"/>
    </xf>
    <xf numFmtId="183" fontId="13" fillId="0" borderId="21" xfId="0" applyNumberFormat="1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shrinkToFit="1"/>
    </xf>
    <xf numFmtId="178" fontId="13" fillId="0" borderId="26" xfId="0" applyNumberFormat="1" applyFont="1" applyFill="1" applyBorder="1" applyAlignment="1">
      <alignment horizontal="center" vertical="center"/>
    </xf>
    <xf numFmtId="178" fontId="13" fillId="0" borderId="27" xfId="0" applyNumberFormat="1" applyFont="1" applyFill="1" applyBorder="1" applyAlignment="1">
      <alignment horizontal="center" vertical="center"/>
    </xf>
    <xf numFmtId="178" fontId="13" fillId="0" borderId="28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Fill="1" applyBorder="1" applyAlignment="1">
      <alignment horizontal="right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26" xfId="0" applyFont="1" applyBorder="1" applyAlignment="1">
      <alignment horizontal="distributed" vertical="center" indent="2"/>
    </xf>
    <xf numFmtId="0" fontId="13" fillId="0" borderId="27" xfId="0" applyFont="1" applyBorder="1" applyAlignment="1">
      <alignment horizontal="distributed" vertical="center" indent="2"/>
    </xf>
    <xf numFmtId="0" fontId="13" fillId="0" borderId="28" xfId="0" applyFont="1" applyBorder="1" applyAlignment="1">
      <alignment horizontal="distributed" vertical="center" indent="2"/>
    </xf>
    <xf numFmtId="0" fontId="13" fillId="0" borderId="21" xfId="0" applyFont="1" applyBorder="1" applyAlignment="1">
      <alignment horizontal="distributed" vertical="center" indent="2"/>
    </xf>
    <xf numFmtId="38" fontId="13" fillId="0" borderId="21" xfId="0" applyNumberFormat="1" applyFont="1" applyBorder="1" applyAlignment="1">
      <alignment horizontal="right" vertical="center"/>
    </xf>
    <xf numFmtId="0" fontId="13" fillId="0" borderId="21" xfId="0" applyFont="1" applyBorder="1" applyAlignment="1">
      <alignment horizontal="right" vertical="center"/>
    </xf>
    <xf numFmtId="0" fontId="13" fillId="0" borderId="21" xfId="0" applyFont="1" applyBorder="1" applyAlignment="1">
      <alignment horizontal="distributed" vertical="center" indent="1"/>
    </xf>
    <xf numFmtId="40" fontId="13" fillId="0" borderId="21" xfId="1" applyNumberFormat="1" applyFont="1" applyBorder="1" applyAlignment="1">
      <alignment horizontal="right" vertical="center"/>
    </xf>
    <xf numFmtId="40" fontId="13" fillId="0" borderId="26" xfId="1" applyNumberFormat="1" applyFont="1" applyBorder="1" applyAlignment="1">
      <alignment horizontal="right" vertical="center"/>
    </xf>
    <xf numFmtId="40" fontId="13" fillId="0" borderId="27" xfId="1" applyNumberFormat="1" applyFont="1" applyBorder="1" applyAlignment="1">
      <alignment horizontal="right" vertical="center"/>
    </xf>
    <xf numFmtId="40" fontId="13" fillId="0" borderId="28" xfId="1" applyNumberFormat="1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9" xfId="0" applyFont="1" applyBorder="1" applyAlignment="1">
      <alignment horizontal="distributed" vertical="center"/>
    </xf>
    <xf numFmtId="0" fontId="13" fillId="0" borderId="30" xfId="0" applyFont="1" applyBorder="1" applyAlignment="1">
      <alignment horizontal="distributed" vertical="center"/>
    </xf>
    <xf numFmtId="0" fontId="13" fillId="0" borderId="31" xfId="0" applyFont="1" applyBorder="1" applyAlignment="1">
      <alignment horizontal="distributed" vertical="center"/>
    </xf>
    <xf numFmtId="0" fontId="13" fillId="0" borderId="11" xfId="0" applyFont="1" applyBorder="1" applyAlignment="1">
      <alignment horizontal="distributed" vertical="center"/>
    </xf>
    <xf numFmtId="0" fontId="13" fillId="0" borderId="12" xfId="0" applyFont="1" applyBorder="1" applyAlignment="1">
      <alignment horizontal="distributed" vertical="center"/>
    </xf>
    <xf numFmtId="0" fontId="13" fillId="0" borderId="13" xfId="0" applyFont="1" applyBorder="1" applyAlignment="1">
      <alignment horizontal="distributed" vertical="center"/>
    </xf>
    <xf numFmtId="40" fontId="13" fillId="0" borderId="29" xfId="1" applyNumberFormat="1" applyFont="1" applyBorder="1" applyAlignment="1">
      <alignment horizontal="right" vertical="center"/>
    </xf>
    <xf numFmtId="40" fontId="13" fillId="0" borderId="30" xfId="1" applyNumberFormat="1" applyFont="1" applyBorder="1" applyAlignment="1">
      <alignment horizontal="right" vertical="center"/>
    </xf>
    <xf numFmtId="40" fontId="13" fillId="0" borderId="31" xfId="1" applyNumberFormat="1" applyFont="1" applyBorder="1" applyAlignment="1">
      <alignment horizontal="right" vertical="center"/>
    </xf>
    <xf numFmtId="40" fontId="13" fillId="0" borderId="11" xfId="1" applyNumberFormat="1" applyFont="1" applyBorder="1" applyAlignment="1">
      <alignment horizontal="right" vertical="center"/>
    </xf>
    <xf numFmtId="40" fontId="13" fillId="0" borderId="12" xfId="1" applyNumberFormat="1" applyFont="1" applyBorder="1" applyAlignment="1">
      <alignment horizontal="right" vertical="center"/>
    </xf>
    <xf numFmtId="40" fontId="13" fillId="0" borderId="13" xfId="1" applyNumberFormat="1" applyFont="1" applyBorder="1" applyAlignment="1">
      <alignment horizontal="right" vertical="center"/>
    </xf>
    <xf numFmtId="0" fontId="13" fillId="0" borderId="29" xfId="0" applyFont="1" applyBorder="1" applyAlignment="1">
      <alignment horizontal="center" vertical="center" textRotation="255" shrinkToFit="1"/>
    </xf>
    <xf numFmtId="0" fontId="13" fillId="0" borderId="30" xfId="0" applyFont="1" applyBorder="1" applyAlignment="1">
      <alignment horizontal="center" vertical="center" textRotation="255" shrinkToFit="1"/>
    </xf>
    <xf numFmtId="0" fontId="13" fillId="0" borderId="31" xfId="0" applyFont="1" applyBorder="1" applyAlignment="1">
      <alignment horizontal="center" vertical="center" textRotation="255" shrinkToFit="1"/>
    </xf>
    <xf numFmtId="0" fontId="13" fillId="0" borderId="2" xfId="0" applyFont="1" applyBorder="1" applyAlignment="1">
      <alignment horizontal="center" vertical="center" textRotation="255" shrinkToFit="1"/>
    </xf>
    <xf numFmtId="0" fontId="13" fillId="0" borderId="0" xfId="0" applyFont="1" applyBorder="1" applyAlignment="1">
      <alignment horizontal="center" vertical="center" textRotation="255" shrinkToFit="1"/>
    </xf>
    <xf numFmtId="0" fontId="13" fillId="0" borderId="10" xfId="0" applyFont="1" applyBorder="1" applyAlignment="1">
      <alignment horizontal="center" vertical="center" textRotation="255" shrinkToFit="1"/>
    </xf>
    <xf numFmtId="0" fontId="13" fillId="0" borderId="11" xfId="0" applyFont="1" applyBorder="1" applyAlignment="1">
      <alignment horizontal="center" vertical="center" textRotation="255" shrinkToFit="1"/>
    </xf>
    <xf numFmtId="0" fontId="13" fillId="0" borderId="12" xfId="0" applyFont="1" applyBorder="1" applyAlignment="1">
      <alignment horizontal="center" vertical="center" textRotation="255" shrinkToFit="1"/>
    </xf>
    <xf numFmtId="0" fontId="13" fillId="0" borderId="13" xfId="0" applyFont="1" applyBorder="1" applyAlignment="1">
      <alignment horizontal="center" vertical="center" textRotation="255" shrinkToFit="1"/>
    </xf>
    <xf numFmtId="0" fontId="13" fillId="0" borderId="27" xfId="0" applyFont="1" applyBorder="1" applyAlignment="1">
      <alignment horizontal="distributed" vertical="center" indent="1"/>
    </xf>
    <xf numFmtId="0" fontId="13" fillId="0" borderId="28" xfId="0" applyFont="1" applyBorder="1" applyAlignment="1">
      <alignment horizontal="distributed" vertical="center" indent="1"/>
    </xf>
    <xf numFmtId="0" fontId="11" fillId="0" borderId="27" xfId="0" applyFont="1" applyBorder="1" applyAlignment="1">
      <alignment horizontal="distributed" vertical="center" indent="1"/>
    </xf>
    <xf numFmtId="0" fontId="11" fillId="0" borderId="28" xfId="0" applyFont="1" applyBorder="1" applyAlignment="1">
      <alignment horizontal="distributed" vertical="center" indent="1"/>
    </xf>
    <xf numFmtId="0" fontId="13" fillId="0" borderId="0" xfId="0" applyFont="1" applyAlignment="1">
      <alignment horizontal="left" vertical="top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400049</xdr:colOff>
      <xdr:row>16</xdr:row>
      <xdr:rowOff>27213</xdr:rowOff>
    </xdr:from>
    <xdr:to>
      <xdr:col>7</xdr:col>
      <xdr:colOff>329977</xdr:colOff>
      <xdr:row>36</xdr:row>
      <xdr:rowOff>120427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899" y="3227613"/>
          <a:ext cx="4159028" cy="4093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Y48"/>
  <sheetViews>
    <sheetView view="pageBreakPreview" topLeftCell="A13" zoomScaleNormal="80" zoomScaleSheetLayoutView="100" workbookViewId="0">
      <selection activeCell="C53" sqref="C53"/>
    </sheetView>
  </sheetViews>
  <sheetFormatPr defaultColWidth="9.25" defaultRowHeight="15.75" customHeight="1" x14ac:dyDescent="0.15"/>
  <cols>
    <col min="1" max="16384" width="9.25" style="42"/>
  </cols>
  <sheetData>
    <row r="1" spans="1:23" ht="15.75" customHeight="1" x14ac:dyDescent="0.15">
      <c r="A1" s="41" t="s">
        <v>539</v>
      </c>
      <c r="B1" s="41"/>
      <c r="C1" s="41"/>
      <c r="D1" s="41"/>
    </row>
    <row r="2" spans="1:23" ht="15.75" customHeight="1" x14ac:dyDescent="0.15">
      <c r="A2" s="41" t="s">
        <v>518</v>
      </c>
      <c r="B2" s="41"/>
      <c r="C2" s="41"/>
      <c r="D2" s="41"/>
    </row>
    <row r="3" spans="1:23" ht="15.75" customHeight="1" x14ac:dyDescent="0.15">
      <c r="A3" s="43"/>
      <c r="B3" s="43"/>
      <c r="C3" s="43"/>
      <c r="D3" s="43"/>
    </row>
    <row r="5" spans="1:23" ht="15.75" customHeight="1" x14ac:dyDescent="0.15">
      <c r="A5" s="73" t="s">
        <v>415</v>
      </c>
      <c r="B5" s="73"/>
      <c r="C5" s="73"/>
      <c r="D5" s="73"/>
      <c r="E5" s="73"/>
      <c r="F5" s="73"/>
      <c r="G5" s="73"/>
      <c r="H5" s="73"/>
      <c r="I5" s="73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</row>
    <row r="6" spans="1:23" ht="15.75" customHeight="1" x14ac:dyDescent="0.15">
      <c r="A6" s="73"/>
      <c r="B6" s="73"/>
      <c r="C6" s="73"/>
      <c r="D6" s="73"/>
      <c r="E6" s="73"/>
      <c r="F6" s="73"/>
      <c r="G6" s="73"/>
      <c r="H6" s="73"/>
      <c r="I6" s="73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</row>
    <row r="7" spans="1:23" ht="15.75" customHeight="1" x14ac:dyDescent="0.15">
      <c r="A7" s="73"/>
      <c r="B7" s="73"/>
      <c r="C7" s="73"/>
      <c r="D7" s="73"/>
      <c r="E7" s="73"/>
      <c r="F7" s="73"/>
      <c r="G7" s="73"/>
      <c r="H7" s="73"/>
      <c r="I7" s="73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 ht="15.75" customHeight="1" x14ac:dyDescent="0.15">
      <c r="A8" s="73"/>
      <c r="B8" s="73"/>
      <c r="C8" s="73"/>
      <c r="D8" s="73"/>
      <c r="E8" s="73"/>
      <c r="F8" s="73"/>
      <c r="G8" s="73"/>
      <c r="H8" s="73"/>
      <c r="I8" s="73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35" spans="1:25" ht="15.75" customHeight="1" x14ac:dyDescent="0.1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</row>
    <row r="36" spans="1:25" ht="15.75" customHeight="1" x14ac:dyDescent="0.1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</row>
    <row r="37" spans="1:25" ht="15.75" customHeight="1" x14ac:dyDescent="0.1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</row>
    <row r="38" spans="1:25" ht="15.75" customHeight="1" x14ac:dyDescent="0.1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</row>
    <row r="39" spans="1:25" ht="15.75" customHeight="1" x14ac:dyDescent="0.1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</row>
    <row r="40" spans="1:25" ht="15.75" customHeight="1" x14ac:dyDescent="0.1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</row>
    <row r="44" spans="1:25" ht="30.75" x14ac:dyDescent="0.15">
      <c r="A44" s="74" t="s">
        <v>516</v>
      </c>
      <c r="B44" s="74"/>
      <c r="C44" s="74"/>
      <c r="D44" s="74"/>
      <c r="E44" s="74"/>
      <c r="F44" s="74"/>
      <c r="G44" s="74"/>
      <c r="H44" s="74"/>
      <c r="I44" s="74"/>
    </row>
    <row r="45" spans="1:25" ht="24" x14ac:dyDescent="0.15"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28.5" x14ac:dyDescent="0.15">
      <c r="A46" s="75" t="s">
        <v>517</v>
      </c>
      <c r="B46" s="75"/>
      <c r="C46" s="75"/>
      <c r="D46" s="75"/>
      <c r="E46" s="75"/>
      <c r="F46" s="75"/>
      <c r="G46" s="75"/>
      <c r="H46" s="75"/>
      <c r="I46" s="75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1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1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</sheetData>
  <mergeCells count="3">
    <mergeCell ref="A5:I8"/>
    <mergeCell ref="A44:I44"/>
    <mergeCell ref="A46:I46"/>
  </mergeCells>
  <phoneticPr fontId="1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C31"/>
  <sheetViews>
    <sheetView tabSelected="1" view="pageBreakPreview" topLeftCell="A10" zoomScaleNormal="100" zoomScaleSheetLayoutView="100" workbookViewId="0">
      <selection activeCell="Y21" sqref="Y21:Z21"/>
    </sheetView>
  </sheetViews>
  <sheetFormatPr defaultColWidth="3.125" defaultRowHeight="15" customHeight="1" x14ac:dyDescent="0.15"/>
  <cols>
    <col min="1" max="2" width="3.125" style="1"/>
    <col min="3" max="3" width="3.75" style="1" bestFit="1" customWidth="1"/>
    <col min="4" max="25" width="3.125" style="1"/>
    <col min="26" max="26" width="6.625" style="1" customWidth="1"/>
    <col min="27" max="16384" width="3.125" style="1"/>
  </cols>
  <sheetData>
    <row r="1" spans="1:29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9" ht="1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9" ht="15" customHeight="1" x14ac:dyDescent="0.15">
      <c r="C3" s="13" t="s">
        <v>473</v>
      </c>
      <c r="D3" s="13" t="s">
        <v>197</v>
      </c>
    </row>
    <row r="4" spans="1:29" ht="15" customHeight="1" x14ac:dyDescent="0.15">
      <c r="B4" s="5"/>
      <c r="C4" s="3"/>
      <c r="D4" s="3"/>
      <c r="E4" s="3"/>
      <c r="F4" s="3"/>
      <c r="G4" s="3"/>
    </row>
    <row r="5" spans="1:29" ht="15" customHeight="1" x14ac:dyDescent="0.15">
      <c r="B5" s="7" t="s">
        <v>87</v>
      </c>
    </row>
    <row r="6" spans="1:29" ht="15" customHeight="1" x14ac:dyDescent="0.15">
      <c r="B6" s="24"/>
      <c r="W6" s="105" t="s">
        <v>7</v>
      </c>
      <c r="X6" s="105"/>
      <c r="Y6" s="105"/>
      <c r="Z6" s="105"/>
    </row>
    <row r="7" spans="1:29" ht="34.5" customHeight="1" x14ac:dyDescent="0.15">
      <c r="B7" s="112" t="s">
        <v>23</v>
      </c>
      <c r="C7" s="112"/>
      <c r="D7" s="112"/>
      <c r="E7" s="112"/>
      <c r="F7" s="112"/>
      <c r="G7" s="112"/>
      <c r="H7" s="112"/>
      <c r="I7" s="130" t="s">
        <v>579</v>
      </c>
      <c r="J7" s="130"/>
      <c r="K7" s="130"/>
      <c r="L7" s="130"/>
      <c r="M7" s="130"/>
      <c r="N7" s="130"/>
      <c r="O7" s="130" t="s">
        <v>578</v>
      </c>
      <c r="P7" s="130"/>
      <c r="Q7" s="130"/>
      <c r="R7" s="130"/>
      <c r="S7" s="130"/>
      <c r="T7" s="130"/>
      <c r="U7" s="130" t="s">
        <v>99</v>
      </c>
      <c r="V7" s="130"/>
      <c r="W7" s="130"/>
      <c r="X7" s="130"/>
      <c r="Y7" s="112" t="s">
        <v>100</v>
      </c>
      <c r="Z7" s="112"/>
      <c r="AA7" s="7"/>
      <c r="AB7" s="7"/>
      <c r="AC7" s="7"/>
    </row>
    <row r="8" spans="1:29" ht="34.5" customHeight="1" x14ac:dyDescent="0.15">
      <c r="B8" s="112"/>
      <c r="C8" s="112"/>
      <c r="D8" s="112"/>
      <c r="E8" s="112"/>
      <c r="F8" s="112"/>
      <c r="G8" s="112"/>
      <c r="H8" s="112"/>
      <c r="I8" s="321" t="s">
        <v>98</v>
      </c>
      <c r="J8" s="321"/>
      <c r="K8" s="321"/>
      <c r="L8" s="321"/>
      <c r="M8" s="130" t="s">
        <v>66</v>
      </c>
      <c r="N8" s="130"/>
      <c r="O8" s="321" t="s">
        <v>98</v>
      </c>
      <c r="P8" s="321"/>
      <c r="Q8" s="321"/>
      <c r="R8" s="321"/>
      <c r="S8" s="130" t="s">
        <v>66</v>
      </c>
      <c r="T8" s="130"/>
      <c r="U8" s="130" t="s">
        <v>474</v>
      </c>
      <c r="V8" s="130"/>
      <c r="W8" s="130"/>
      <c r="X8" s="130"/>
      <c r="Y8" s="130" t="s">
        <v>475</v>
      </c>
      <c r="Z8" s="130"/>
    </row>
    <row r="9" spans="1:29" ht="34.5" customHeight="1" x14ac:dyDescent="0.15">
      <c r="B9" s="325" t="s">
        <v>91</v>
      </c>
      <c r="C9" s="278" t="s">
        <v>88</v>
      </c>
      <c r="D9" s="278"/>
      <c r="E9" s="278"/>
      <c r="F9" s="278"/>
      <c r="G9" s="278"/>
      <c r="H9" s="278"/>
      <c r="I9" s="246">
        <v>997507</v>
      </c>
      <c r="J9" s="246"/>
      <c r="K9" s="246"/>
      <c r="L9" s="246"/>
      <c r="M9" s="322">
        <f>(I9/$I$23)*100</f>
        <v>15.72362118996476</v>
      </c>
      <c r="N9" s="322"/>
      <c r="O9" s="246">
        <v>990391</v>
      </c>
      <c r="P9" s="246"/>
      <c r="Q9" s="246"/>
      <c r="R9" s="246"/>
      <c r="S9" s="322">
        <f>(O9/$O$23)*100</f>
        <v>16.986312036448183</v>
      </c>
      <c r="T9" s="322"/>
      <c r="U9" s="279">
        <f>SUM(I9-O9)</f>
        <v>7116</v>
      </c>
      <c r="V9" s="279"/>
      <c r="W9" s="279"/>
      <c r="X9" s="279"/>
      <c r="Y9" s="320">
        <f>SUM(U9/I9)*100</f>
        <v>0.71337845248203768</v>
      </c>
      <c r="Z9" s="320"/>
    </row>
    <row r="10" spans="1:29" ht="34.5" customHeight="1" x14ac:dyDescent="0.15">
      <c r="B10" s="325"/>
      <c r="C10" s="278" t="s">
        <v>89</v>
      </c>
      <c r="D10" s="278"/>
      <c r="E10" s="278"/>
      <c r="F10" s="278"/>
      <c r="G10" s="278"/>
      <c r="H10" s="278"/>
      <c r="I10" s="246">
        <v>862736</v>
      </c>
      <c r="J10" s="246"/>
      <c r="K10" s="246"/>
      <c r="L10" s="246"/>
      <c r="M10" s="322">
        <f>(I10/$I$23)*100</f>
        <v>13.599236948658442</v>
      </c>
      <c r="N10" s="322"/>
      <c r="O10" s="246">
        <v>931100</v>
      </c>
      <c r="P10" s="246"/>
      <c r="Q10" s="246"/>
      <c r="R10" s="246"/>
      <c r="S10" s="322">
        <f t="shared" ref="S10:S11" si="0">(O10/$O$23)*100</f>
        <v>15.969405151235119</v>
      </c>
      <c r="T10" s="322"/>
      <c r="U10" s="279">
        <f>SUM(I10-O10)</f>
        <v>-68364</v>
      </c>
      <c r="V10" s="279"/>
      <c r="W10" s="279"/>
      <c r="X10" s="279"/>
      <c r="Y10" s="320">
        <f>SUM(U10/I10)*100</f>
        <v>-7.9240926540679881</v>
      </c>
      <c r="Z10" s="320"/>
    </row>
    <row r="11" spans="1:29" ht="34.5" customHeight="1" x14ac:dyDescent="0.15">
      <c r="B11" s="325"/>
      <c r="C11" s="278" t="s">
        <v>80</v>
      </c>
      <c r="D11" s="278"/>
      <c r="E11" s="278"/>
      <c r="F11" s="278"/>
      <c r="G11" s="278"/>
      <c r="H11" s="278"/>
      <c r="I11" s="246">
        <v>882278</v>
      </c>
      <c r="J11" s="246"/>
      <c r="K11" s="246"/>
      <c r="L11" s="246"/>
      <c r="M11" s="322">
        <f>(I11/$I$23)*100</f>
        <v>13.907275895046078</v>
      </c>
      <c r="N11" s="322"/>
      <c r="O11" s="246">
        <v>900149</v>
      </c>
      <c r="P11" s="246"/>
      <c r="Q11" s="246"/>
      <c r="R11" s="246"/>
      <c r="S11" s="322">
        <f t="shared" si="0"/>
        <v>15.438560925227303</v>
      </c>
      <c r="T11" s="322"/>
      <c r="U11" s="279">
        <f>SUM(I11-O11)</f>
        <v>-17871</v>
      </c>
      <c r="V11" s="279"/>
      <c r="W11" s="279"/>
      <c r="X11" s="279"/>
      <c r="Y11" s="320">
        <f>SUM(U11/I11)*100</f>
        <v>-2.0255520368863329</v>
      </c>
      <c r="Z11" s="320"/>
    </row>
    <row r="12" spans="1:29" ht="34.5" customHeight="1" x14ac:dyDescent="0.15">
      <c r="B12" s="325"/>
      <c r="C12" s="278" t="s">
        <v>90</v>
      </c>
      <c r="D12" s="278"/>
      <c r="E12" s="278"/>
      <c r="F12" s="278"/>
      <c r="G12" s="278"/>
      <c r="H12" s="278"/>
      <c r="I12" s="246">
        <f>SUM(I9:L11)</f>
        <v>2742521</v>
      </c>
      <c r="J12" s="246"/>
      <c r="K12" s="246"/>
      <c r="L12" s="246"/>
      <c r="M12" s="322">
        <f>SUM(M9:N11)</f>
        <v>43.23013403366928</v>
      </c>
      <c r="N12" s="322"/>
      <c r="O12" s="246">
        <f>SUM(O9:R11)</f>
        <v>2821640</v>
      </c>
      <c r="P12" s="246"/>
      <c r="Q12" s="246"/>
      <c r="R12" s="246"/>
      <c r="S12" s="322">
        <f>SUM(S9:T11)</f>
        <v>48.394278112910612</v>
      </c>
      <c r="T12" s="322"/>
      <c r="U12" s="279">
        <f>SUM(U9:X11)</f>
        <v>-79119</v>
      </c>
      <c r="V12" s="279"/>
      <c r="W12" s="279"/>
      <c r="X12" s="279"/>
      <c r="Y12" s="320">
        <f>SUM(U12/I12)*100</f>
        <v>-2.8849004255573614</v>
      </c>
      <c r="Z12" s="320"/>
    </row>
    <row r="13" spans="1:29" ht="34.5" customHeight="1" x14ac:dyDescent="0.15">
      <c r="B13" s="325" t="s">
        <v>94</v>
      </c>
      <c r="C13" s="278" t="s">
        <v>92</v>
      </c>
      <c r="D13" s="278"/>
      <c r="E13" s="278"/>
      <c r="F13" s="278"/>
      <c r="G13" s="278"/>
      <c r="H13" s="278"/>
      <c r="I13" s="246">
        <v>1357120</v>
      </c>
      <c r="J13" s="246"/>
      <c r="K13" s="246"/>
      <c r="L13" s="246"/>
      <c r="M13" s="322">
        <f>(I13/$I$23)*100</f>
        <v>21.39217147280668</v>
      </c>
      <c r="N13" s="322"/>
      <c r="O13" s="246">
        <v>917025</v>
      </c>
      <c r="P13" s="246"/>
      <c r="Q13" s="246"/>
      <c r="R13" s="246"/>
      <c r="S13" s="322">
        <f t="shared" ref="S13" si="1">(O13/$O$23)*100</f>
        <v>15.728003177758982</v>
      </c>
      <c r="T13" s="322"/>
      <c r="U13" s="279">
        <f>SUM(I13-O13)</f>
        <v>440095</v>
      </c>
      <c r="V13" s="279"/>
      <c r="W13" s="279"/>
      <c r="X13" s="279"/>
      <c r="Y13" s="323">
        <f t="shared" ref="Y13:Y23" si="2">SUM(U13/I13)*100</f>
        <v>32.428598797453425</v>
      </c>
      <c r="Z13" s="324"/>
    </row>
    <row r="14" spans="1:29" ht="34.5" customHeight="1" x14ac:dyDescent="0.15">
      <c r="B14" s="325"/>
      <c r="C14" s="278" t="s">
        <v>93</v>
      </c>
      <c r="D14" s="278"/>
      <c r="E14" s="278"/>
      <c r="F14" s="278"/>
      <c r="G14" s="278"/>
      <c r="H14" s="278"/>
      <c r="I14" s="246">
        <v>189640</v>
      </c>
      <c r="J14" s="246"/>
      <c r="K14" s="246"/>
      <c r="L14" s="246"/>
      <c r="M14" s="322">
        <f>(I14/$I$23)*100</f>
        <v>2.9892797969988347</v>
      </c>
      <c r="N14" s="322"/>
      <c r="O14" s="246">
        <v>5136</v>
      </c>
      <c r="P14" s="246"/>
      <c r="Q14" s="246"/>
      <c r="R14" s="246"/>
      <c r="S14" s="322">
        <f>(O14/$O$23)*100</f>
        <v>8.8088137532750049E-2</v>
      </c>
      <c r="T14" s="322"/>
      <c r="U14" s="279">
        <f>SUM(I14-O14)</f>
        <v>184504</v>
      </c>
      <c r="V14" s="279"/>
      <c r="W14" s="279"/>
      <c r="X14" s="279"/>
      <c r="Y14" s="323">
        <f t="shared" ref="Y14" si="3">SUM(U14/I14)*100</f>
        <v>97.291710609576043</v>
      </c>
      <c r="Z14" s="324"/>
    </row>
    <row r="15" spans="1:29" ht="34.5" customHeight="1" x14ac:dyDescent="0.15">
      <c r="B15" s="325"/>
      <c r="C15" s="278" t="s">
        <v>90</v>
      </c>
      <c r="D15" s="278"/>
      <c r="E15" s="278"/>
      <c r="F15" s="278"/>
      <c r="G15" s="278"/>
      <c r="H15" s="278"/>
      <c r="I15" s="246">
        <f>SUM(I13:L14)</f>
        <v>1546760</v>
      </c>
      <c r="J15" s="246"/>
      <c r="K15" s="246"/>
      <c r="L15" s="246"/>
      <c r="M15" s="322">
        <f>SUM(M13:N14)</f>
        <v>24.381451269805517</v>
      </c>
      <c r="N15" s="322"/>
      <c r="O15" s="246">
        <f>SUM(O13:R14)</f>
        <v>922161</v>
      </c>
      <c r="P15" s="246"/>
      <c r="Q15" s="246"/>
      <c r="R15" s="246"/>
      <c r="S15" s="322">
        <f>SUM(S13:T14)</f>
        <v>15.816091315291732</v>
      </c>
      <c r="T15" s="322"/>
      <c r="U15" s="279">
        <f>SUM(U13:X14)</f>
        <v>624599</v>
      </c>
      <c r="V15" s="279"/>
      <c r="W15" s="279"/>
      <c r="X15" s="279"/>
      <c r="Y15" s="323">
        <f t="shared" si="2"/>
        <v>40.381119242804317</v>
      </c>
      <c r="Z15" s="324"/>
    </row>
    <row r="16" spans="1:29" ht="34.5" customHeight="1" x14ac:dyDescent="0.15">
      <c r="B16" s="325" t="s">
        <v>97</v>
      </c>
      <c r="C16" s="278" t="s">
        <v>95</v>
      </c>
      <c r="D16" s="278"/>
      <c r="E16" s="278"/>
      <c r="F16" s="278"/>
      <c r="G16" s="278"/>
      <c r="H16" s="278"/>
      <c r="I16" s="246">
        <v>626599</v>
      </c>
      <c r="J16" s="246"/>
      <c r="K16" s="246"/>
      <c r="L16" s="246"/>
      <c r="M16" s="322">
        <f t="shared" ref="M16:M21" si="4">(I16/$I$23)*100</f>
        <v>9.8770287466761921</v>
      </c>
      <c r="N16" s="322"/>
      <c r="O16" s="246">
        <v>564475</v>
      </c>
      <c r="P16" s="246"/>
      <c r="Q16" s="246"/>
      <c r="R16" s="246"/>
      <c r="S16" s="322">
        <f t="shared" ref="S16:S21" si="5">(O16/$O$23)*100</f>
        <v>9.6813768367988882</v>
      </c>
      <c r="T16" s="322"/>
      <c r="U16" s="279">
        <f t="shared" ref="U16:U21" si="6">SUM(I16-O16)</f>
        <v>62124</v>
      </c>
      <c r="V16" s="279"/>
      <c r="W16" s="279"/>
      <c r="X16" s="279"/>
      <c r="Y16" s="320">
        <f t="shared" si="2"/>
        <v>9.9144748076521036</v>
      </c>
      <c r="Z16" s="320"/>
    </row>
    <row r="17" spans="2:27" ht="34.5" customHeight="1" x14ac:dyDescent="0.15">
      <c r="B17" s="325"/>
      <c r="C17" s="278" t="s">
        <v>14</v>
      </c>
      <c r="D17" s="278"/>
      <c r="E17" s="278"/>
      <c r="F17" s="278"/>
      <c r="G17" s="278"/>
      <c r="H17" s="278"/>
      <c r="I17" s="246">
        <v>152640</v>
      </c>
      <c r="J17" s="246"/>
      <c r="K17" s="246"/>
      <c r="L17" s="246"/>
      <c r="M17" s="322">
        <f t="shared" si="4"/>
        <v>2.4060518256375349</v>
      </c>
      <c r="N17" s="322"/>
      <c r="O17" s="246">
        <v>46324</v>
      </c>
      <c r="P17" s="246"/>
      <c r="Q17" s="246"/>
      <c r="R17" s="246"/>
      <c r="S17" s="322">
        <f t="shared" si="5"/>
        <v>0.79450834950683691</v>
      </c>
      <c r="T17" s="322"/>
      <c r="U17" s="279">
        <f t="shared" si="6"/>
        <v>106316</v>
      </c>
      <c r="V17" s="279"/>
      <c r="W17" s="279"/>
      <c r="X17" s="279"/>
      <c r="Y17" s="323">
        <f t="shared" si="2"/>
        <v>69.651467505241101</v>
      </c>
      <c r="Z17" s="324"/>
    </row>
    <row r="18" spans="2:27" ht="34.5" customHeight="1" x14ac:dyDescent="0.15">
      <c r="B18" s="325"/>
      <c r="C18" s="278" t="s">
        <v>96</v>
      </c>
      <c r="D18" s="278"/>
      <c r="E18" s="278"/>
      <c r="F18" s="278"/>
      <c r="G18" s="278"/>
      <c r="H18" s="278"/>
      <c r="I18" s="274">
        <v>557753</v>
      </c>
      <c r="J18" s="275"/>
      <c r="K18" s="275"/>
      <c r="L18" s="276"/>
      <c r="M18" s="322">
        <f t="shared" si="4"/>
        <v>8.7918148840724069</v>
      </c>
      <c r="N18" s="322"/>
      <c r="O18" s="274">
        <v>656028</v>
      </c>
      <c r="P18" s="275"/>
      <c r="Q18" s="275"/>
      <c r="R18" s="276"/>
      <c r="S18" s="322">
        <f t="shared" si="5"/>
        <v>11.251613062565218</v>
      </c>
      <c r="T18" s="322"/>
      <c r="U18" s="279">
        <f t="shared" si="6"/>
        <v>-98275</v>
      </c>
      <c r="V18" s="279"/>
      <c r="W18" s="279"/>
      <c r="X18" s="279"/>
      <c r="Y18" s="320">
        <f t="shared" si="2"/>
        <v>-17.619806616907486</v>
      </c>
      <c r="Z18" s="320"/>
    </row>
    <row r="19" spans="2:27" ht="34.5" customHeight="1" x14ac:dyDescent="0.15">
      <c r="B19" s="325"/>
      <c r="C19" s="326" t="s">
        <v>526</v>
      </c>
      <c r="D19" s="313"/>
      <c r="E19" s="313"/>
      <c r="F19" s="313"/>
      <c r="G19" s="313"/>
      <c r="H19" s="314"/>
      <c r="I19" s="274">
        <v>34295</v>
      </c>
      <c r="J19" s="275"/>
      <c r="K19" s="275"/>
      <c r="L19" s="276"/>
      <c r="M19" s="322">
        <f t="shared" si="4"/>
        <v>0.54058927777934529</v>
      </c>
      <c r="N19" s="322"/>
      <c r="O19" s="274">
        <v>48658</v>
      </c>
      <c r="P19" s="275"/>
      <c r="Q19" s="275"/>
      <c r="R19" s="276"/>
      <c r="S19" s="322">
        <f t="shared" si="5"/>
        <v>0.83453905686692997</v>
      </c>
      <c r="T19" s="322"/>
      <c r="U19" s="279">
        <f t="shared" si="6"/>
        <v>-14363</v>
      </c>
      <c r="V19" s="279"/>
      <c r="W19" s="279"/>
      <c r="X19" s="279"/>
      <c r="Y19" s="320">
        <f t="shared" ref="Y19" si="7">SUM(U19/I19)*100</f>
        <v>-41.880740632745301</v>
      </c>
      <c r="Z19" s="320"/>
    </row>
    <row r="20" spans="2:27" ht="34.5" customHeight="1" x14ac:dyDescent="0.15">
      <c r="B20" s="325"/>
      <c r="C20" s="326" t="s">
        <v>527</v>
      </c>
      <c r="D20" s="313"/>
      <c r="E20" s="313"/>
      <c r="F20" s="313"/>
      <c r="G20" s="313"/>
      <c r="H20" s="314"/>
      <c r="I20" s="274">
        <v>1104</v>
      </c>
      <c r="J20" s="275"/>
      <c r="K20" s="275"/>
      <c r="L20" s="276"/>
      <c r="M20" s="322">
        <f t="shared" si="4"/>
        <v>1.7402261631969593E-2</v>
      </c>
      <c r="N20" s="322"/>
      <c r="O20" s="274">
        <v>6030</v>
      </c>
      <c r="P20" s="275"/>
      <c r="Q20" s="275"/>
      <c r="R20" s="276"/>
      <c r="S20" s="322">
        <f t="shared" si="5"/>
        <v>0.10342123623880119</v>
      </c>
      <c r="T20" s="322"/>
      <c r="U20" s="279">
        <f t="shared" si="6"/>
        <v>-4926</v>
      </c>
      <c r="V20" s="279"/>
      <c r="W20" s="279"/>
      <c r="X20" s="279"/>
      <c r="Y20" s="320">
        <f>SUM(U20/I20)*100</f>
        <v>-446.19565217391306</v>
      </c>
      <c r="Z20" s="320"/>
    </row>
    <row r="21" spans="2:27" ht="34.5" customHeight="1" x14ac:dyDescent="0.15">
      <c r="B21" s="325"/>
      <c r="C21" s="278" t="s">
        <v>102</v>
      </c>
      <c r="D21" s="278"/>
      <c r="E21" s="278"/>
      <c r="F21" s="278"/>
      <c r="G21" s="278"/>
      <c r="H21" s="278"/>
      <c r="I21" s="246">
        <v>682331</v>
      </c>
      <c r="J21" s="246"/>
      <c r="K21" s="246"/>
      <c r="L21" s="246"/>
      <c r="M21" s="322">
        <f t="shared" si="4"/>
        <v>10.755527700727759</v>
      </c>
      <c r="N21" s="322"/>
      <c r="O21" s="246">
        <v>765208</v>
      </c>
      <c r="P21" s="246"/>
      <c r="Q21" s="246"/>
      <c r="R21" s="246"/>
      <c r="S21" s="322">
        <f t="shared" si="5"/>
        <v>13.12417202982099</v>
      </c>
      <c r="T21" s="322"/>
      <c r="U21" s="279">
        <f t="shared" si="6"/>
        <v>-82877</v>
      </c>
      <c r="V21" s="279"/>
      <c r="W21" s="279"/>
      <c r="X21" s="279"/>
      <c r="Y21" s="320">
        <f t="shared" si="2"/>
        <v>-12.146157803177635</v>
      </c>
      <c r="Z21" s="320"/>
    </row>
    <row r="22" spans="2:27" ht="34.5" customHeight="1" x14ac:dyDescent="0.15">
      <c r="B22" s="325"/>
      <c r="C22" s="278" t="s">
        <v>90</v>
      </c>
      <c r="D22" s="278"/>
      <c r="E22" s="278"/>
      <c r="F22" s="278"/>
      <c r="G22" s="278"/>
      <c r="H22" s="278"/>
      <c r="I22" s="327">
        <f>SUM(I16:L21)</f>
        <v>2054722</v>
      </c>
      <c r="J22" s="332"/>
      <c r="K22" s="332"/>
      <c r="L22" s="333"/>
      <c r="M22" s="334">
        <f>SUM(M16:N21)</f>
        <v>32.38841469652521</v>
      </c>
      <c r="N22" s="334"/>
      <c r="O22" s="327">
        <f>SUM(O16:R21)</f>
        <v>2086723</v>
      </c>
      <c r="P22" s="332"/>
      <c r="Q22" s="332"/>
      <c r="R22" s="333"/>
      <c r="S22" s="334">
        <f>SUM(S16:T21)</f>
        <v>35.789630571797666</v>
      </c>
      <c r="T22" s="334"/>
      <c r="U22" s="279">
        <f>SUM(U16:X21)</f>
        <v>-32001</v>
      </c>
      <c r="V22" s="279"/>
      <c r="W22" s="279"/>
      <c r="X22" s="279"/>
      <c r="Y22" s="320">
        <f t="shared" si="2"/>
        <v>-1.557436967142027</v>
      </c>
      <c r="Z22" s="320"/>
    </row>
    <row r="23" spans="2:27" ht="34.5" customHeight="1" x14ac:dyDescent="0.15">
      <c r="B23" s="107" t="s">
        <v>101</v>
      </c>
      <c r="C23" s="108"/>
      <c r="D23" s="108"/>
      <c r="E23" s="108"/>
      <c r="F23" s="108"/>
      <c r="G23" s="108"/>
      <c r="H23" s="109"/>
      <c r="I23" s="327">
        <f>SUM(I22,I15,I12)</f>
        <v>6344003</v>
      </c>
      <c r="J23" s="328"/>
      <c r="K23" s="328"/>
      <c r="L23" s="329"/>
      <c r="M23" s="330">
        <f>SUM(M22,M15,M12)</f>
        <v>100</v>
      </c>
      <c r="N23" s="331"/>
      <c r="O23" s="327">
        <f>SUM(O22,O15,O12)</f>
        <v>5830524</v>
      </c>
      <c r="P23" s="328"/>
      <c r="Q23" s="328"/>
      <c r="R23" s="329"/>
      <c r="S23" s="330">
        <f>SUM(S22,S15,S12)</f>
        <v>100.00000000000001</v>
      </c>
      <c r="T23" s="331"/>
      <c r="U23" s="316">
        <f>SUM(U22,U15,U12)</f>
        <v>513479</v>
      </c>
      <c r="V23" s="328"/>
      <c r="W23" s="328"/>
      <c r="X23" s="329"/>
      <c r="Y23" s="320">
        <f t="shared" si="2"/>
        <v>8.0939274461251038</v>
      </c>
      <c r="Z23" s="320"/>
    </row>
    <row r="24" spans="2:27" ht="15" customHeight="1" x14ac:dyDescent="0.15">
      <c r="C24" s="2"/>
    </row>
    <row r="25" spans="2:27" ht="15" customHeight="1" x14ac:dyDescent="0.15">
      <c r="B25" s="229" t="s">
        <v>580</v>
      </c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</row>
    <row r="26" spans="2:27" ht="15" customHeight="1" x14ac:dyDescent="0.15"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</row>
    <row r="27" spans="2:27" ht="15" customHeight="1" x14ac:dyDescent="0.15"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</row>
    <row r="28" spans="2:27" ht="15" customHeight="1" x14ac:dyDescent="0.15"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</row>
    <row r="29" spans="2:27" ht="15" customHeight="1" x14ac:dyDescent="0.15"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</row>
    <row r="30" spans="2:27" ht="15" customHeight="1" x14ac:dyDescent="0.15"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</row>
    <row r="31" spans="2:27" ht="15" customHeight="1" x14ac:dyDescent="0.15">
      <c r="B31" s="124" t="s">
        <v>464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</row>
  </sheetData>
  <mergeCells count="122">
    <mergeCell ref="B25:Z30"/>
    <mergeCell ref="B31:AA31"/>
    <mergeCell ref="Y22:Z22"/>
    <mergeCell ref="B23:H23"/>
    <mergeCell ref="I23:L23"/>
    <mergeCell ref="M23:N23"/>
    <mergeCell ref="O23:R23"/>
    <mergeCell ref="S23:T23"/>
    <mergeCell ref="U23:X23"/>
    <mergeCell ref="Y23:Z23"/>
    <mergeCell ref="C22:H22"/>
    <mergeCell ref="I22:L22"/>
    <mergeCell ref="M22:N22"/>
    <mergeCell ref="O22:R22"/>
    <mergeCell ref="S22:T22"/>
    <mergeCell ref="U22:X22"/>
    <mergeCell ref="I21:L21"/>
    <mergeCell ref="M21:N21"/>
    <mergeCell ref="O21:R21"/>
    <mergeCell ref="S21:T21"/>
    <mergeCell ref="U21:X21"/>
    <mergeCell ref="Y21:Z21"/>
    <mergeCell ref="C18:H18"/>
    <mergeCell ref="I18:L18"/>
    <mergeCell ref="M18:N18"/>
    <mergeCell ref="O18:R18"/>
    <mergeCell ref="S18:T18"/>
    <mergeCell ref="U18:X18"/>
    <mergeCell ref="C19:H19"/>
    <mergeCell ref="I19:L19"/>
    <mergeCell ref="M19:N19"/>
    <mergeCell ref="O19:R19"/>
    <mergeCell ref="S19:T19"/>
    <mergeCell ref="U19:X19"/>
    <mergeCell ref="Y19:Z19"/>
    <mergeCell ref="C20:H20"/>
    <mergeCell ref="I20:L20"/>
    <mergeCell ref="M20:N20"/>
    <mergeCell ref="O20:R20"/>
    <mergeCell ref="S20:T20"/>
    <mergeCell ref="I17:L17"/>
    <mergeCell ref="M17:N17"/>
    <mergeCell ref="O17:R17"/>
    <mergeCell ref="S17:T17"/>
    <mergeCell ref="U17:X17"/>
    <mergeCell ref="Y17:Z17"/>
    <mergeCell ref="Y15:Z15"/>
    <mergeCell ref="B16:B22"/>
    <mergeCell ref="C16:H16"/>
    <mergeCell ref="I16:L16"/>
    <mergeCell ref="M16:N16"/>
    <mergeCell ref="O16:R16"/>
    <mergeCell ref="S16:T16"/>
    <mergeCell ref="U16:X16"/>
    <mergeCell ref="Y16:Z16"/>
    <mergeCell ref="C17:H17"/>
    <mergeCell ref="C15:H15"/>
    <mergeCell ref="I15:L15"/>
    <mergeCell ref="M15:N15"/>
    <mergeCell ref="O15:R15"/>
    <mergeCell ref="S15:T15"/>
    <mergeCell ref="U15:X15"/>
    <mergeCell ref="Y18:Z18"/>
    <mergeCell ref="C21:H21"/>
    <mergeCell ref="I14:L14"/>
    <mergeCell ref="M14:N14"/>
    <mergeCell ref="O14:R14"/>
    <mergeCell ref="S14:T14"/>
    <mergeCell ref="U14:X14"/>
    <mergeCell ref="Y14:Z14"/>
    <mergeCell ref="Y12:Z12"/>
    <mergeCell ref="B13:B15"/>
    <mergeCell ref="C13:H13"/>
    <mergeCell ref="I13:L13"/>
    <mergeCell ref="M13:N13"/>
    <mergeCell ref="O13:R13"/>
    <mergeCell ref="S13:T13"/>
    <mergeCell ref="U13:X13"/>
    <mergeCell ref="Y13:Z13"/>
    <mergeCell ref="C14:H14"/>
    <mergeCell ref="C12:H12"/>
    <mergeCell ref="I12:L12"/>
    <mergeCell ref="M12:N12"/>
    <mergeCell ref="O12:R12"/>
    <mergeCell ref="S12:T12"/>
    <mergeCell ref="U12:X12"/>
    <mergeCell ref="B9:B12"/>
    <mergeCell ref="C9:H9"/>
    <mergeCell ref="O11:R11"/>
    <mergeCell ref="S11:T11"/>
    <mergeCell ref="U11:X11"/>
    <mergeCell ref="Y11:Z11"/>
    <mergeCell ref="C10:H10"/>
    <mergeCell ref="I10:L10"/>
    <mergeCell ref="M10:N10"/>
    <mergeCell ref="O10:R10"/>
    <mergeCell ref="S10:T10"/>
    <mergeCell ref="U10:X10"/>
    <mergeCell ref="U20:X20"/>
    <mergeCell ref="Y20:Z20"/>
    <mergeCell ref="W6:Z6"/>
    <mergeCell ref="B7:H8"/>
    <mergeCell ref="I7:N7"/>
    <mergeCell ref="O7:T7"/>
    <mergeCell ref="U7:X7"/>
    <mergeCell ref="Y7:Z7"/>
    <mergeCell ref="I8:L8"/>
    <mergeCell ref="M8:N8"/>
    <mergeCell ref="O8:R8"/>
    <mergeCell ref="S8:T8"/>
    <mergeCell ref="U8:X8"/>
    <mergeCell ref="Y8:Z8"/>
    <mergeCell ref="I9:L9"/>
    <mergeCell ref="M9:N9"/>
    <mergeCell ref="O9:R9"/>
    <mergeCell ref="S9:T9"/>
    <mergeCell ref="U9:X9"/>
    <mergeCell ref="Y9:Z9"/>
    <mergeCell ref="Y10:Z10"/>
    <mergeCell ref="C11:H11"/>
    <mergeCell ref="I11:L11"/>
    <mergeCell ref="M11:N11"/>
  </mergeCells>
  <phoneticPr fontId="1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A42"/>
  <sheetViews>
    <sheetView view="pageBreakPreview" topLeftCell="A16" zoomScale="90" zoomScaleNormal="100" zoomScaleSheetLayoutView="90" workbookViewId="0">
      <selection activeCell="R36" sqref="R36"/>
    </sheetView>
  </sheetViews>
  <sheetFormatPr defaultColWidth="3.125" defaultRowHeight="15" customHeight="1" x14ac:dyDescent="0.15"/>
  <cols>
    <col min="1" max="2" width="3.125" style="1"/>
    <col min="3" max="3" width="3.75" style="1" bestFit="1" customWidth="1"/>
    <col min="4" max="26" width="3.125" style="1"/>
    <col min="27" max="27" width="4.375" style="1" customWidth="1"/>
    <col min="28" max="16384" width="3.125" style="1"/>
  </cols>
  <sheetData>
    <row r="1" spans="2:26" ht="15" customHeight="1" x14ac:dyDescent="0.15">
      <c r="B1" s="24"/>
      <c r="C1" s="2"/>
    </row>
    <row r="2" spans="2:26" ht="15" customHeight="1" x14ac:dyDescent="0.15">
      <c r="B2" s="62" t="s">
        <v>441</v>
      </c>
      <c r="C2" s="57" t="s">
        <v>103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2:26" ht="15" customHeight="1" x14ac:dyDescent="0.15">
      <c r="B3" s="62"/>
      <c r="C3" s="57" t="s">
        <v>435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2:26" ht="15" customHeight="1" x14ac:dyDescent="0.15">
      <c r="B4" s="61" t="s">
        <v>2</v>
      </c>
      <c r="C4" s="5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2:26" ht="15" customHeight="1" x14ac:dyDescent="0.15">
      <c r="B5" s="62"/>
      <c r="C5" s="57"/>
      <c r="D5" s="47"/>
      <c r="E5" s="47"/>
      <c r="F5" s="47"/>
      <c r="G5" s="47"/>
      <c r="H5" s="47"/>
      <c r="I5" s="47"/>
      <c r="J5" s="47"/>
      <c r="K5" s="47"/>
      <c r="L5" s="47"/>
      <c r="M5" s="47"/>
      <c r="N5" s="337" t="s">
        <v>243</v>
      </c>
      <c r="O5" s="337"/>
      <c r="P5" s="337"/>
      <c r="Q5" s="337"/>
      <c r="R5" s="47"/>
      <c r="S5" s="47"/>
      <c r="T5" s="47"/>
      <c r="U5" s="47"/>
      <c r="V5" s="47"/>
      <c r="W5" s="47"/>
      <c r="X5" s="47"/>
      <c r="Y5" s="47"/>
      <c r="Z5" s="47"/>
    </row>
    <row r="6" spans="2:26" ht="24" customHeight="1" x14ac:dyDescent="0.15">
      <c r="B6" s="335" t="s">
        <v>104</v>
      </c>
      <c r="C6" s="335"/>
      <c r="D6" s="335"/>
      <c r="E6" s="335"/>
      <c r="F6" s="335"/>
      <c r="G6" s="335"/>
      <c r="H6" s="335"/>
      <c r="I6" s="335"/>
      <c r="J6" s="141" t="s">
        <v>130</v>
      </c>
      <c r="K6" s="141"/>
      <c r="L6" s="141"/>
      <c r="M6" s="141"/>
      <c r="N6" s="141"/>
      <c r="O6" s="141"/>
      <c r="P6" s="141"/>
      <c r="Q6" s="141"/>
      <c r="R6" s="47"/>
      <c r="S6" s="47"/>
      <c r="T6" s="47"/>
      <c r="U6" s="47"/>
      <c r="V6" s="47"/>
      <c r="W6" s="47"/>
      <c r="X6" s="47"/>
      <c r="Y6" s="47"/>
      <c r="Z6" s="47"/>
    </row>
    <row r="7" spans="2:26" ht="24" customHeight="1" x14ac:dyDescent="0.15">
      <c r="B7" s="335" t="s">
        <v>105</v>
      </c>
      <c r="C7" s="335"/>
      <c r="D7" s="335"/>
      <c r="E7" s="335"/>
      <c r="F7" s="335"/>
      <c r="G7" s="335"/>
      <c r="H7" s="335"/>
      <c r="I7" s="335"/>
      <c r="J7" s="336">
        <v>43</v>
      </c>
      <c r="K7" s="336"/>
      <c r="L7" s="336"/>
      <c r="M7" s="336"/>
      <c r="N7" s="336"/>
      <c r="O7" s="336"/>
      <c r="P7" s="336"/>
      <c r="Q7" s="336"/>
      <c r="R7" s="47"/>
      <c r="S7" s="47"/>
      <c r="T7" s="47"/>
      <c r="U7" s="47"/>
      <c r="V7" s="47"/>
      <c r="W7" s="47"/>
      <c r="X7" s="47"/>
      <c r="Y7" s="47"/>
      <c r="Z7" s="47"/>
    </row>
    <row r="8" spans="2:26" ht="24" customHeight="1" x14ac:dyDescent="0.15">
      <c r="B8" s="335" t="s">
        <v>477</v>
      </c>
      <c r="C8" s="335"/>
      <c r="D8" s="335"/>
      <c r="E8" s="335"/>
      <c r="F8" s="335"/>
      <c r="G8" s="335"/>
      <c r="H8" s="335"/>
      <c r="I8" s="335"/>
      <c r="J8" s="336">
        <v>38501</v>
      </c>
      <c r="K8" s="336"/>
      <c r="L8" s="336"/>
      <c r="M8" s="336"/>
      <c r="N8" s="336"/>
      <c r="O8" s="336"/>
      <c r="P8" s="336"/>
      <c r="Q8" s="336"/>
      <c r="R8" s="47"/>
      <c r="S8" s="47"/>
      <c r="T8" s="47"/>
      <c r="U8" s="47"/>
      <c r="V8" s="47"/>
      <c r="W8" s="47"/>
      <c r="X8" s="47"/>
      <c r="Y8" s="47"/>
      <c r="Z8" s="47"/>
    </row>
    <row r="9" spans="2:26" ht="24" customHeight="1" x14ac:dyDescent="0.15">
      <c r="B9" s="335" t="s">
        <v>106</v>
      </c>
      <c r="C9" s="335"/>
      <c r="D9" s="335"/>
      <c r="E9" s="335"/>
      <c r="F9" s="335"/>
      <c r="G9" s="335"/>
      <c r="H9" s="335"/>
      <c r="I9" s="335"/>
      <c r="J9" s="336">
        <v>14</v>
      </c>
      <c r="K9" s="336"/>
      <c r="L9" s="336"/>
      <c r="M9" s="336"/>
      <c r="N9" s="336"/>
      <c r="O9" s="336"/>
      <c r="P9" s="336"/>
      <c r="Q9" s="336"/>
      <c r="R9" s="47"/>
      <c r="S9" s="47"/>
      <c r="T9" s="47"/>
      <c r="U9" s="47"/>
      <c r="V9" s="47"/>
      <c r="W9" s="47"/>
      <c r="X9" s="47"/>
      <c r="Y9" s="47"/>
      <c r="Z9" s="47"/>
    </row>
    <row r="10" spans="2:26" ht="24" customHeight="1" x14ac:dyDescent="0.15">
      <c r="B10" s="335" t="s">
        <v>107</v>
      </c>
      <c r="C10" s="335"/>
      <c r="D10" s="335"/>
      <c r="E10" s="335"/>
      <c r="F10" s="335"/>
      <c r="G10" s="335"/>
      <c r="H10" s="335"/>
      <c r="I10" s="335"/>
      <c r="J10" s="336">
        <v>19</v>
      </c>
      <c r="K10" s="336"/>
      <c r="L10" s="336"/>
      <c r="M10" s="336"/>
      <c r="N10" s="336"/>
      <c r="O10" s="336"/>
      <c r="P10" s="336"/>
      <c r="Q10" s="336"/>
      <c r="R10" s="47"/>
      <c r="S10" s="47"/>
      <c r="T10" s="47"/>
      <c r="U10" s="47"/>
      <c r="V10" s="47"/>
      <c r="W10" s="47"/>
      <c r="X10" s="47"/>
      <c r="Y10" s="47"/>
      <c r="Z10" s="47"/>
    </row>
    <row r="11" spans="2:26" ht="24" customHeight="1" x14ac:dyDescent="0.15">
      <c r="B11" s="335" t="s">
        <v>108</v>
      </c>
      <c r="C11" s="335"/>
      <c r="D11" s="335"/>
      <c r="E11" s="335"/>
      <c r="F11" s="335"/>
      <c r="G11" s="335"/>
      <c r="H11" s="335"/>
      <c r="I11" s="335"/>
      <c r="J11" s="336">
        <v>62</v>
      </c>
      <c r="K11" s="336"/>
      <c r="L11" s="336"/>
      <c r="M11" s="336"/>
      <c r="N11" s="336"/>
      <c r="O11" s="336"/>
      <c r="P11" s="336"/>
      <c r="Q11" s="336"/>
      <c r="R11" s="47"/>
      <c r="S11" s="47"/>
      <c r="T11" s="47"/>
      <c r="U11" s="47"/>
      <c r="V11" s="47"/>
      <c r="W11" s="47"/>
      <c r="X11" s="47"/>
      <c r="Y11" s="47"/>
      <c r="Z11" s="47"/>
    </row>
    <row r="12" spans="2:26" ht="24" customHeight="1" x14ac:dyDescent="0.15">
      <c r="B12" s="335" t="s">
        <v>109</v>
      </c>
      <c r="C12" s="335"/>
      <c r="D12" s="335"/>
      <c r="E12" s="335"/>
      <c r="F12" s="335"/>
      <c r="G12" s="335"/>
      <c r="H12" s="335"/>
      <c r="I12" s="335"/>
      <c r="J12" s="336">
        <f>SUM(J7:Q11)</f>
        <v>38639</v>
      </c>
      <c r="K12" s="336"/>
      <c r="L12" s="336"/>
      <c r="M12" s="336"/>
      <c r="N12" s="336"/>
      <c r="O12" s="336"/>
      <c r="P12" s="336"/>
      <c r="Q12" s="336"/>
      <c r="R12" s="47"/>
      <c r="S12" s="47"/>
      <c r="T12" s="47"/>
      <c r="U12" s="47"/>
      <c r="V12" s="47"/>
      <c r="W12" s="47"/>
      <c r="X12" s="47"/>
      <c r="Y12" s="47"/>
      <c r="Z12" s="47"/>
    </row>
    <row r="13" spans="2:26" ht="15" customHeight="1" x14ac:dyDescent="0.15">
      <c r="B13" s="47"/>
      <c r="C13" s="5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2:26" ht="15" customHeight="1" x14ac:dyDescent="0.15">
      <c r="B14" s="232" t="s">
        <v>592</v>
      </c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</row>
    <row r="15" spans="2:26" ht="15" customHeight="1" x14ac:dyDescent="0.15"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</row>
    <row r="16" spans="2:26" ht="15" customHeight="1" x14ac:dyDescent="0.15">
      <c r="B16" s="47"/>
      <c r="C16" s="5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2:27" ht="15" customHeight="1" x14ac:dyDescent="0.15">
      <c r="B17" s="1" t="s">
        <v>442</v>
      </c>
      <c r="C17" s="1" t="s">
        <v>198</v>
      </c>
    </row>
    <row r="18" spans="2:27" ht="15" customHeight="1" x14ac:dyDescent="0.15">
      <c r="C18" s="1" t="s">
        <v>255</v>
      </c>
    </row>
    <row r="19" spans="2:27" ht="15" customHeight="1" x14ac:dyDescent="0.15">
      <c r="B19" s="40" t="s">
        <v>2</v>
      </c>
    </row>
    <row r="20" spans="2:27" ht="15" customHeight="1" x14ac:dyDescent="0.15">
      <c r="X20" s="105"/>
      <c r="Y20" s="105"/>
      <c r="Z20" s="105"/>
      <c r="AA20" s="105"/>
    </row>
    <row r="21" spans="2:27" ht="26.25" customHeight="1" x14ac:dyDescent="0.15">
      <c r="B21" s="112" t="s">
        <v>110</v>
      </c>
      <c r="C21" s="112"/>
      <c r="D21" s="112"/>
      <c r="E21" s="112"/>
      <c r="F21" s="112" t="s">
        <v>478</v>
      </c>
      <c r="G21" s="112"/>
      <c r="H21" s="112"/>
      <c r="I21" s="112"/>
      <c r="J21" s="112" t="s">
        <v>111</v>
      </c>
      <c r="K21" s="112"/>
      <c r="L21" s="112"/>
      <c r="M21" s="112"/>
      <c r="N21" s="112" t="s">
        <v>104</v>
      </c>
      <c r="O21" s="112"/>
      <c r="P21" s="112"/>
      <c r="Q21" s="112"/>
      <c r="R21" s="112" t="s">
        <v>112</v>
      </c>
      <c r="S21" s="112"/>
      <c r="T21" s="112"/>
      <c r="U21" s="280" t="s">
        <v>479</v>
      </c>
      <c r="V21" s="281"/>
      <c r="W21" s="282"/>
      <c r="X21" s="112" t="s">
        <v>113</v>
      </c>
      <c r="Y21" s="112"/>
      <c r="Z21" s="112"/>
      <c r="AA21" s="112"/>
    </row>
    <row r="22" spans="2:27" ht="26.25" customHeight="1" x14ac:dyDescent="0.15">
      <c r="B22" s="338">
        <v>43546</v>
      </c>
      <c r="C22" s="112"/>
      <c r="D22" s="112"/>
      <c r="E22" s="112"/>
      <c r="F22" s="339">
        <v>300000</v>
      </c>
      <c r="G22" s="339"/>
      <c r="H22" s="339"/>
      <c r="I22" s="339"/>
      <c r="J22" s="338">
        <v>43563</v>
      </c>
      <c r="K22" s="112"/>
      <c r="L22" s="112"/>
      <c r="M22" s="112"/>
      <c r="N22" s="130" t="s">
        <v>528</v>
      </c>
      <c r="O22" s="130"/>
      <c r="P22" s="130"/>
      <c r="Q22" s="130"/>
      <c r="R22" s="340">
        <v>3.95E-2</v>
      </c>
      <c r="S22" s="340"/>
      <c r="T22" s="340"/>
      <c r="U22" s="341">
        <v>5843</v>
      </c>
      <c r="V22" s="341"/>
      <c r="W22" s="341"/>
      <c r="X22" s="130" t="s">
        <v>114</v>
      </c>
      <c r="Y22" s="130"/>
      <c r="Z22" s="130"/>
      <c r="AA22" s="130"/>
    </row>
    <row r="23" spans="2:27" ht="26.25" customHeight="1" x14ac:dyDescent="0.15">
      <c r="B23" s="338">
        <v>43552</v>
      </c>
      <c r="C23" s="112"/>
      <c r="D23" s="112"/>
      <c r="E23" s="112"/>
      <c r="F23" s="339">
        <v>700000</v>
      </c>
      <c r="G23" s="339"/>
      <c r="H23" s="339"/>
      <c r="I23" s="339"/>
      <c r="J23" s="338">
        <v>43563</v>
      </c>
      <c r="K23" s="112"/>
      <c r="L23" s="112"/>
      <c r="M23" s="112"/>
      <c r="N23" s="130" t="s">
        <v>528</v>
      </c>
      <c r="O23" s="130"/>
      <c r="P23" s="130"/>
      <c r="Q23" s="130"/>
      <c r="R23" s="340">
        <v>2.9499999999999998E-2</v>
      </c>
      <c r="S23" s="340"/>
      <c r="T23" s="340"/>
      <c r="U23" s="341">
        <v>6789</v>
      </c>
      <c r="V23" s="341"/>
      <c r="W23" s="341"/>
      <c r="X23" s="130" t="s">
        <v>114</v>
      </c>
      <c r="Y23" s="130"/>
      <c r="Z23" s="130"/>
      <c r="AA23" s="130"/>
    </row>
    <row r="24" spans="2:27" ht="26.25" customHeight="1" x14ac:dyDescent="0.15">
      <c r="B24" s="338"/>
      <c r="C24" s="112"/>
      <c r="D24" s="112"/>
      <c r="E24" s="112"/>
      <c r="F24" s="339"/>
      <c r="G24" s="339"/>
      <c r="H24" s="339"/>
      <c r="I24" s="339"/>
      <c r="J24" s="338"/>
      <c r="K24" s="112"/>
      <c r="L24" s="112"/>
      <c r="M24" s="112"/>
      <c r="N24" s="130"/>
      <c r="O24" s="130"/>
      <c r="P24" s="130"/>
      <c r="Q24" s="130"/>
      <c r="R24" s="342"/>
      <c r="S24" s="342"/>
      <c r="T24" s="342"/>
      <c r="U24" s="341"/>
      <c r="V24" s="341"/>
      <c r="W24" s="341"/>
      <c r="X24" s="130"/>
      <c r="Y24" s="130"/>
      <c r="Z24" s="130"/>
      <c r="AA24" s="130"/>
    </row>
    <row r="25" spans="2:27" ht="26.25" customHeight="1" x14ac:dyDescent="0.15">
      <c r="B25" s="338"/>
      <c r="C25" s="112"/>
      <c r="D25" s="112"/>
      <c r="E25" s="112"/>
      <c r="F25" s="339"/>
      <c r="G25" s="339"/>
      <c r="H25" s="339"/>
      <c r="I25" s="339"/>
      <c r="J25" s="338"/>
      <c r="K25" s="112"/>
      <c r="L25" s="112"/>
      <c r="M25" s="112"/>
      <c r="N25" s="130"/>
      <c r="O25" s="130"/>
      <c r="P25" s="130"/>
      <c r="Q25" s="130"/>
      <c r="R25" s="342"/>
      <c r="S25" s="342"/>
      <c r="T25" s="342"/>
      <c r="U25" s="341"/>
      <c r="V25" s="341"/>
      <c r="W25" s="341"/>
      <c r="X25" s="130"/>
      <c r="Y25" s="130"/>
      <c r="Z25" s="130"/>
      <c r="AA25" s="130"/>
    </row>
    <row r="26" spans="2:27" ht="26.25" customHeight="1" x14ac:dyDescent="0.15">
      <c r="B26" s="338"/>
      <c r="C26" s="112"/>
      <c r="D26" s="112"/>
      <c r="E26" s="112"/>
      <c r="F26" s="339"/>
      <c r="G26" s="339"/>
      <c r="H26" s="339"/>
      <c r="I26" s="339"/>
      <c r="J26" s="338"/>
      <c r="K26" s="112"/>
      <c r="L26" s="112"/>
      <c r="M26" s="112"/>
      <c r="N26" s="130"/>
      <c r="O26" s="130"/>
      <c r="P26" s="130"/>
      <c r="Q26" s="130"/>
      <c r="R26" s="342"/>
      <c r="S26" s="342"/>
      <c r="T26" s="342"/>
      <c r="U26" s="341"/>
      <c r="V26" s="341"/>
      <c r="W26" s="341"/>
      <c r="X26" s="130"/>
      <c r="Y26" s="130"/>
      <c r="Z26" s="130"/>
      <c r="AA26" s="130"/>
    </row>
    <row r="27" spans="2:27" ht="26.25" customHeight="1" x14ac:dyDescent="0.15">
      <c r="B27" s="112" t="s">
        <v>55</v>
      </c>
      <c r="C27" s="112"/>
      <c r="D27" s="112"/>
      <c r="E27" s="112"/>
      <c r="F27" s="339">
        <f>SUM(F22:I26)</f>
        <v>1000000</v>
      </c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343">
        <f>SUM(U22:W26)</f>
        <v>12632</v>
      </c>
      <c r="V27" s="112"/>
      <c r="W27" s="112"/>
      <c r="X27" s="112"/>
      <c r="Y27" s="112"/>
      <c r="Z27" s="112"/>
      <c r="AA27" s="112"/>
    </row>
    <row r="29" spans="2:27" ht="15" customHeight="1" x14ac:dyDescent="0.15"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</row>
    <row r="30" spans="2:27" ht="15" customHeight="1" x14ac:dyDescent="0.15"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</row>
    <row r="31" spans="2:27" ht="15" customHeight="1" x14ac:dyDescent="0.15"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</row>
    <row r="32" spans="2:27" ht="15" customHeight="1" x14ac:dyDescent="0.15"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</row>
    <row r="42" spans="1:26" ht="15" customHeight="1" x14ac:dyDescent="0.15">
      <c r="A42" s="124" t="s">
        <v>470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</row>
  </sheetData>
  <mergeCells count="68">
    <mergeCell ref="X27:AA27"/>
    <mergeCell ref="B29:Z32"/>
    <mergeCell ref="A42:Z42"/>
    <mergeCell ref="B27:E27"/>
    <mergeCell ref="F27:I27"/>
    <mergeCell ref="J27:M27"/>
    <mergeCell ref="N27:Q27"/>
    <mergeCell ref="R27:T27"/>
    <mergeCell ref="U27:W27"/>
    <mergeCell ref="X25:AA25"/>
    <mergeCell ref="B26:E26"/>
    <mergeCell ref="F26:I26"/>
    <mergeCell ref="J26:M26"/>
    <mergeCell ref="N26:Q26"/>
    <mergeCell ref="R26:T26"/>
    <mergeCell ref="U26:W26"/>
    <mergeCell ref="X26:AA26"/>
    <mergeCell ref="B25:E25"/>
    <mergeCell ref="F25:I25"/>
    <mergeCell ref="J25:M25"/>
    <mergeCell ref="N25:Q25"/>
    <mergeCell ref="R25:T25"/>
    <mergeCell ref="U25:W25"/>
    <mergeCell ref="X23:AA23"/>
    <mergeCell ref="B24:E24"/>
    <mergeCell ref="F24:I24"/>
    <mergeCell ref="J24:M24"/>
    <mergeCell ref="N24:Q24"/>
    <mergeCell ref="R24:T24"/>
    <mergeCell ref="U24:W24"/>
    <mergeCell ref="X24:AA24"/>
    <mergeCell ref="B23:E23"/>
    <mergeCell ref="F23:I23"/>
    <mergeCell ref="J23:M23"/>
    <mergeCell ref="N23:Q23"/>
    <mergeCell ref="R23:T23"/>
    <mergeCell ref="U23:W23"/>
    <mergeCell ref="X21:AA21"/>
    <mergeCell ref="B22:E22"/>
    <mergeCell ref="F22:I22"/>
    <mergeCell ref="J22:M22"/>
    <mergeCell ref="N22:Q22"/>
    <mergeCell ref="R22:T22"/>
    <mergeCell ref="U22:W22"/>
    <mergeCell ref="X22:AA22"/>
    <mergeCell ref="B21:E21"/>
    <mergeCell ref="F21:I21"/>
    <mergeCell ref="J21:M21"/>
    <mergeCell ref="N21:Q21"/>
    <mergeCell ref="R21:T21"/>
    <mergeCell ref="U21:W21"/>
    <mergeCell ref="X20:AA20"/>
    <mergeCell ref="B9:I9"/>
    <mergeCell ref="J9:Q9"/>
    <mergeCell ref="B10:I10"/>
    <mergeCell ref="J10:Q10"/>
    <mergeCell ref="B11:I11"/>
    <mergeCell ref="J11:Q11"/>
    <mergeCell ref="B12:I12"/>
    <mergeCell ref="J12:Q12"/>
    <mergeCell ref="B14:Z15"/>
    <mergeCell ref="B8:I8"/>
    <mergeCell ref="J8:Q8"/>
    <mergeCell ref="N5:Q5"/>
    <mergeCell ref="B6:I6"/>
    <mergeCell ref="J6:Q6"/>
    <mergeCell ref="B7:I7"/>
    <mergeCell ref="J7:Q7"/>
  </mergeCells>
  <phoneticPr fontId="1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F45"/>
  <sheetViews>
    <sheetView view="pageBreakPreview" topLeftCell="A19" zoomScale="90" zoomScaleNormal="100" zoomScaleSheetLayoutView="90" workbookViewId="0">
      <selection activeCell="AH31" sqref="AH31"/>
    </sheetView>
  </sheetViews>
  <sheetFormatPr defaultColWidth="3.125" defaultRowHeight="15" customHeight="1" x14ac:dyDescent="0.15"/>
  <cols>
    <col min="1" max="1" width="3.125" style="1"/>
    <col min="2" max="3" width="3.75" style="1" bestFit="1" customWidth="1"/>
    <col min="4" max="20" width="3.125" style="1"/>
    <col min="21" max="24" width="2.375" style="1" customWidth="1"/>
    <col min="25" max="16384" width="3.125" style="1"/>
  </cols>
  <sheetData>
    <row r="1" spans="2:32" ht="15" customHeight="1" x14ac:dyDescent="0.15">
      <c r="B1" s="24"/>
      <c r="C1" s="2"/>
    </row>
    <row r="2" spans="2:32" ht="15" customHeight="1" x14ac:dyDescent="0.15">
      <c r="B2" s="14">
        <v>-2</v>
      </c>
      <c r="C2" s="8" t="s">
        <v>199</v>
      </c>
    </row>
    <row r="3" spans="2:32" ht="15" customHeight="1" x14ac:dyDescent="0.15">
      <c r="B3" s="24"/>
      <c r="C3" s="2"/>
    </row>
    <row r="4" spans="2:32" ht="15" customHeight="1" x14ac:dyDescent="0.15">
      <c r="B4" s="24" t="s">
        <v>439</v>
      </c>
      <c r="C4" s="2" t="s">
        <v>200</v>
      </c>
    </row>
    <row r="5" spans="2:32" ht="15" customHeight="1" x14ac:dyDescent="0.15">
      <c r="B5" s="1" t="s">
        <v>513</v>
      </c>
      <c r="C5" s="2"/>
    </row>
    <row r="6" spans="2:32" ht="15" customHeight="1" x14ac:dyDescent="0.15">
      <c r="C6" s="2"/>
    </row>
    <row r="7" spans="2:32" ht="22.5" customHeight="1" x14ac:dyDescent="0.15">
      <c r="B7" s="1" t="s">
        <v>3</v>
      </c>
      <c r="C7" s="2"/>
    </row>
    <row r="8" spans="2:32" ht="18" customHeight="1" x14ac:dyDescent="0.15">
      <c r="C8" s="2"/>
      <c r="H8" s="344" t="s">
        <v>119</v>
      </c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  <c r="AA8" s="76" t="s">
        <v>183</v>
      </c>
      <c r="AB8" s="76"/>
      <c r="AC8" s="76"/>
      <c r="AD8" s="76"/>
      <c r="AE8" s="76"/>
    </row>
    <row r="9" spans="2:32" ht="18" customHeight="1" x14ac:dyDescent="0.15">
      <c r="B9" s="107" t="s">
        <v>120</v>
      </c>
      <c r="C9" s="108"/>
      <c r="D9" s="108"/>
      <c r="E9" s="108"/>
      <c r="F9" s="108"/>
      <c r="G9" s="108"/>
      <c r="H9" s="108"/>
      <c r="I9" s="345" t="s">
        <v>62</v>
      </c>
      <c r="J9" s="345"/>
      <c r="K9" s="345"/>
      <c r="L9" s="345"/>
      <c r="M9" s="345" t="s">
        <v>251</v>
      </c>
      <c r="N9" s="345"/>
      <c r="O9" s="345"/>
      <c r="P9" s="345"/>
      <c r="Q9" s="345" t="s">
        <v>98</v>
      </c>
      <c r="R9" s="345"/>
      <c r="S9" s="345"/>
      <c r="T9" s="345"/>
      <c r="U9" s="280" t="s">
        <v>224</v>
      </c>
      <c r="V9" s="281"/>
      <c r="W9" s="281"/>
      <c r="X9" s="282"/>
      <c r="Y9" s="130" t="s">
        <v>225</v>
      </c>
      <c r="Z9" s="130"/>
      <c r="AA9" s="130"/>
      <c r="AB9" s="130"/>
      <c r="AC9" s="130" t="s">
        <v>66</v>
      </c>
      <c r="AD9" s="130"/>
      <c r="AE9" s="130" t="s">
        <v>226</v>
      </c>
      <c r="AF9" s="130"/>
    </row>
    <row r="10" spans="2:32" ht="18" customHeight="1" x14ac:dyDescent="0.15">
      <c r="B10" s="35">
        <v>1</v>
      </c>
      <c r="C10" s="347" t="s">
        <v>238</v>
      </c>
      <c r="D10" s="347"/>
      <c r="E10" s="347"/>
      <c r="F10" s="347"/>
      <c r="G10" s="347"/>
      <c r="H10" s="347"/>
      <c r="I10" s="348">
        <v>106697000</v>
      </c>
      <c r="J10" s="348"/>
      <c r="K10" s="348"/>
      <c r="L10" s="348"/>
      <c r="M10" s="348">
        <v>165676008</v>
      </c>
      <c r="N10" s="348"/>
      <c r="O10" s="348"/>
      <c r="P10" s="348"/>
      <c r="Q10" s="348">
        <v>105384694</v>
      </c>
      <c r="R10" s="348"/>
      <c r="S10" s="348"/>
      <c r="T10" s="348"/>
      <c r="U10" s="349">
        <v>12525835</v>
      </c>
      <c r="V10" s="350"/>
      <c r="W10" s="350"/>
      <c r="X10" s="351"/>
      <c r="Y10" s="348">
        <f>SUM(M10-Q10-U10)</f>
        <v>47765479</v>
      </c>
      <c r="Z10" s="348"/>
      <c r="AA10" s="348"/>
      <c r="AB10" s="348"/>
      <c r="AC10" s="262">
        <f>SUM(Q10/Q19)*100</f>
        <v>10.25101207747722</v>
      </c>
      <c r="AD10" s="262"/>
      <c r="AE10" s="346">
        <f>SUM(Q10/M10)*100</f>
        <v>63.608904676167718</v>
      </c>
      <c r="AF10" s="346"/>
    </row>
    <row r="11" spans="2:32" ht="18" customHeight="1" x14ac:dyDescent="0.15">
      <c r="B11" s="35">
        <v>2</v>
      </c>
      <c r="C11" s="347" t="s">
        <v>581</v>
      </c>
      <c r="D11" s="347"/>
      <c r="E11" s="347"/>
      <c r="F11" s="347"/>
      <c r="G11" s="347"/>
      <c r="H11" s="347"/>
      <c r="I11" s="348">
        <v>0</v>
      </c>
      <c r="J11" s="348"/>
      <c r="K11" s="348"/>
      <c r="L11" s="348"/>
      <c r="M11" s="348">
        <v>0</v>
      </c>
      <c r="N11" s="348"/>
      <c r="O11" s="348"/>
      <c r="P11" s="348"/>
      <c r="Q11" s="348">
        <v>0</v>
      </c>
      <c r="R11" s="348"/>
      <c r="S11" s="348"/>
      <c r="T11" s="348"/>
      <c r="U11" s="280"/>
      <c r="V11" s="281"/>
      <c r="W11" s="281"/>
      <c r="X11" s="282"/>
      <c r="Y11" s="348">
        <f t="shared" ref="Y11:Y18" si="0">SUM(M11-Q11)</f>
        <v>0</v>
      </c>
      <c r="Z11" s="348"/>
      <c r="AA11" s="348"/>
      <c r="AB11" s="348"/>
      <c r="AC11" s="262">
        <f>SUM(Q11/Q19)*100</f>
        <v>0</v>
      </c>
      <c r="AD11" s="262"/>
      <c r="AE11" s="346" t="e">
        <f>SUM(Q11/M11)*100</f>
        <v>#DIV/0!</v>
      </c>
      <c r="AF11" s="346"/>
    </row>
    <row r="12" spans="2:32" ht="18" customHeight="1" x14ac:dyDescent="0.15">
      <c r="B12" s="35">
        <v>3</v>
      </c>
      <c r="C12" s="347" t="s">
        <v>46</v>
      </c>
      <c r="D12" s="347"/>
      <c r="E12" s="347"/>
      <c r="F12" s="347"/>
      <c r="G12" s="347"/>
      <c r="H12" s="347"/>
      <c r="I12" s="348">
        <v>318000</v>
      </c>
      <c r="J12" s="348"/>
      <c r="K12" s="348"/>
      <c r="L12" s="348"/>
      <c r="M12" s="348">
        <v>318000</v>
      </c>
      <c r="N12" s="348"/>
      <c r="O12" s="348"/>
      <c r="P12" s="348"/>
      <c r="Q12" s="348">
        <v>318000</v>
      </c>
      <c r="R12" s="348"/>
      <c r="S12" s="348"/>
      <c r="T12" s="348"/>
      <c r="U12" s="280"/>
      <c r="V12" s="281"/>
      <c r="W12" s="281"/>
      <c r="X12" s="282"/>
      <c r="Y12" s="348">
        <f t="shared" si="0"/>
        <v>0</v>
      </c>
      <c r="Z12" s="348"/>
      <c r="AA12" s="348"/>
      <c r="AB12" s="348"/>
      <c r="AC12" s="262">
        <f>SUM(Q12/Q19)*100</f>
        <v>3.0932592930788944E-2</v>
      </c>
      <c r="AD12" s="262"/>
      <c r="AE12" s="346">
        <f t="shared" ref="AE12:AE19" si="1">SUM(Q12/M12)*100</f>
        <v>100</v>
      </c>
      <c r="AF12" s="346"/>
    </row>
    <row r="13" spans="2:32" ht="18" customHeight="1" x14ac:dyDescent="0.15">
      <c r="B13" s="35">
        <v>4</v>
      </c>
      <c r="C13" s="347" t="s">
        <v>56</v>
      </c>
      <c r="D13" s="347"/>
      <c r="E13" s="347"/>
      <c r="F13" s="347"/>
      <c r="G13" s="347"/>
      <c r="H13" s="347"/>
      <c r="I13" s="348">
        <v>200000</v>
      </c>
      <c r="J13" s="348"/>
      <c r="K13" s="348"/>
      <c r="L13" s="348"/>
      <c r="M13" s="348">
        <v>215500</v>
      </c>
      <c r="N13" s="348"/>
      <c r="O13" s="348"/>
      <c r="P13" s="348"/>
      <c r="Q13" s="348">
        <v>215500</v>
      </c>
      <c r="R13" s="348"/>
      <c r="S13" s="348"/>
      <c r="T13" s="348"/>
      <c r="U13" s="280"/>
      <c r="V13" s="281"/>
      <c r="W13" s="281"/>
      <c r="X13" s="282"/>
      <c r="Y13" s="348">
        <f t="shared" si="0"/>
        <v>0</v>
      </c>
      <c r="Z13" s="348"/>
      <c r="AA13" s="348"/>
      <c r="AB13" s="348"/>
      <c r="AC13" s="262">
        <f>SUM(Q13/Q19)*100</f>
        <v>2.0962181687374268E-2</v>
      </c>
      <c r="AD13" s="262"/>
      <c r="AE13" s="346">
        <f t="shared" si="1"/>
        <v>100</v>
      </c>
      <c r="AF13" s="346"/>
    </row>
    <row r="14" spans="2:32" ht="18" customHeight="1" x14ac:dyDescent="0.15">
      <c r="B14" s="35">
        <v>6</v>
      </c>
      <c r="C14" s="347" t="s">
        <v>48</v>
      </c>
      <c r="D14" s="347"/>
      <c r="E14" s="347"/>
      <c r="F14" s="347"/>
      <c r="G14" s="347"/>
      <c r="H14" s="347"/>
      <c r="I14" s="348">
        <v>825557000</v>
      </c>
      <c r="J14" s="348"/>
      <c r="K14" s="348"/>
      <c r="L14" s="348"/>
      <c r="M14" s="348">
        <v>813104042</v>
      </c>
      <c r="N14" s="348"/>
      <c r="O14" s="348"/>
      <c r="P14" s="348"/>
      <c r="Q14" s="348">
        <v>813104042</v>
      </c>
      <c r="R14" s="348"/>
      <c r="S14" s="348"/>
      <c r="T14" s="348"/>
      <c r="U14" s="280"/>
      <c r="V14" s="281"/>
      <c r="W14" s="281"/>
      <c r="X14" s="282"/>
      <c r="Y14" s="348">
        <f t="shared" si="0"/>
        <v>0</v>
      </c>
      <c r="Z14" s="348"/>
      <c r="AA14" s="348"/>
      <c r="AB14" s="348"/>
      <c r="AC14" s="262">
        <f>SUM(Q14/Q19)*100</f>
        <v>79.092504218758222</v>
      </c>
      <c r="AD14" s="262"/>
      <c r="AE14" s="346">
        <f t="shared" si="1"/>
        <v>100</v>
      </c>
      <c r="AF14" s="346"/>
    </row>
    <row r="15" spans="2:32" ht="18" customHeight="1" x14ac:dyDescent="0.15">
      <c r="B15" s="35">
        <v>8</v>
      </c>
      <c r="C15" s="347" t="s">
        <v>49</v>
      </c>
      <c r="D15" s="347"/>
      <c r="E15" s="347"/>
      <c r="F15" s="347"/>
      <c r="G15" s="347"/>
      <c r="H15" s="347"/>
      <c r="I15" s="348">
        <v>1000</v>
      </c>
      <c r="J15" s="348"/>
      <c r="K15" s="348"/>
      <c r="L15" s="348"/>
      <c r="M15" s="348">
        <v>913</v>
      </c>
      <c r="N15" s="348"/>
      <c r="O15" s="348"/>
      <c r="P15" s="348"/>
      <c r="Q15" s="348">
        <v>913</v>
      </c>
      <c r="R15" s="348"/>
      <c r="S15" s="348"/>
      <c r="T15" s="348"/>
      <c r="U15" s="280"/>
      <c r="V15" s="281"/>
      <c r="W15" s="281"/>
      <c r="X15" s="282"/>
      <c r="Y15" s="348">
        <f t="shared" si="0"/>
        <v>0</v>
      </c>
      <c r="Z15" s="348"/>
      <c r="AA15" s="348"/>
      <c r="AB15" s="348"/>
      <c r="AC15" s="262">
        <f>SUM(Q15/Q19)*100</f>
        <v>8.8809614295000958E-5</v>
      </c>
      <c r="AD15" s="262"/>
      <c r="AE15" s="346">
        <f t="shared" si="1"/>
        <v>100</v>
      </c>
      <c r="AF15" s="346"/>
    </row>
    <row r="16" spans="2:32" ht="18" customHeight="1" x14ac:dyDescent="0.15">
      <c r="B16" s="35">
        <v>10</v>
      </c>
      <c r="C16" s="347" t="s">
        <v>116</v>
      </c>
      <c r="D16" s="347"/>
      <c r="E16" s="347"/>
      <c r="F16" s="347"/>
      <c r="G16" s="347"/>
      <c r="H16" s="347"/>
      <c r="I16" s="348">
        <v>102031000</v>
      </c>
      <c r="J16" s="348"/>
      <c r="K16" s="348"/>
      <c r="L16" s="348"/>
      <c r="M16" s="348">
        <v>100773564</v>
      </c>
      <c r="N16" s="348"/>
      <c r="O16" s="348"/>
      <c r="P16" s="348"/>
      <c r="Q16" s="348">
        <v>100773564</v>
      </c>
      <c r="R16" s="348"/>
      <c r="S16" s="348"/>
      <c r="T16" s="348"/>
      <c r="U16" s="280"/>
      <c r="V16" s="281"/>
      <c r="W16" s="281"/>
      <c r="X16" s="282"/>
      <c r="Y16" s="348">
        <f t="shared" si="0"/>
        <v>0</v>
      </c>
      <c r="Z16" s="348"/>
      <c r="AA16" s="348"/>
      <c r="AB16" s="348"/>
      <c r="AC16" s="262">
        <f>SUM(Q16/Q19)*100</f>
        <v>9.8024768345811548</v>
      </c>
      <c r="AD16" s="262"/>
      <c r="AE16" s="346">
        <f t="shared" si="1"/>
        <v>100</v>
      </c>
      <c r="AF16" s="346"/>
    </row>
    <row r="17" spans="2:32" ht="18" customHeight="1" x14ac:dyDescent="0.15">
      <c r="B17" s="35">
        <v>11</v>
      </c>
      <c r="C17" s="347" t="s">
        <v>117</v>
      </c>
      <c r="D17" s="347"/>
      <c r="E17" s="347"/>
      <c r="F17" s="347"/>
      <c r="G17" s="347"/>
      <c r="H17" s="347"/>
      <c r="I17" s="348">
        <v>107000</v>
      </c>
      <c r="J17" s="348"/>
      <c r="K17" s="348"/>
      <c r="L17" s="348"/>
      <c r="M17" s="348">
        <v>107117</v>
      </c>
      <c r="N17" s="348"/>
      <c r="O17" s="348"/>
      <c r="P17" s="348"/>
      <c r="Q17" s="348">
        <v>107117</v>
      </c>
      <c r="R17" s="348"/>
      <c r="S17" s="348"/>
      <c r="T17" s="348"/>
      <c r="U17" s="280"/>
      <c r="V17" s="281"/>
      <c r="W17" s="281"/>
      <c r="X17" s="282"/>
      <c r="Y17" s="348">
        <f t="shared" si="0"/>
        <v>0</v>
      </c>
      <c r="Z17" s="348"/>
      <c r="AA17" s="348"/>
      <c r="AB17" s="348"/>
      <c r="AC17" s="262">
        <f>SUM(Q17/Q19)*100</f>
        <v>1.0419517474739997E-2</v>
      </c>
      <c r="AD17" s="262"/>
      <c r="AE17" s="346">
        <f t="shared" si="1"/>
        <v>100</v>
      </c>
      <c r="AF17" s="346"/>
    </row>
    <row r="18" spans="2:32" ht="18" customHeight="1" x14ac:dyDescent="0.15">
      <c r="B18" s="35">
        <v>12</v>
      </c>
      <c r="C18" s="347" t="s">
        <v>118</v>
      </c>
      <c r="D18" s="347"/>
      <c r="E18" s="347"/>
      <c r="F18" s="347"/>
      <c r="G18" s="347"/>
      <c r="H18" s="347"/>
      <c r="I18" s="348">
        <v>7841000</v>
      </c>
      <c r="J18" s="348"/>
      <c r="K18" s="348"/>
      <c r="L18" s="348"/>
      <c r="M18" s="348">
        <v>8138018</v>
      </c>
      <c r="N18" s="348"/>
      <c r="O18" s="348"/>
      <c r="P18" s="348"/>
      <c r="Q18" s="348">
        <v>8138018</v>
      </c>
      <c r="R18" s="348"/>
      <c r="S18" s="348"/>
      <c r="T18" s="348"/>
      <c r="U18" s="280"/>
      <c r="V18" s="281"/>
      <c r="W18" s="281"/>
      <c r="X18" s="282"/>
      <c r="Y18" s="348">
        <f t="shared" si="0"/>
        <v>0</v>
      </c>
      <c r="Z18" s="348"/>
      <c r="AA18" s="348"/>
      <c r="AB18" s="348"/>
      <c r="AC18" s="262">
        <f>SUM(Q18/Q19)*100</f>
        <v>0.79160376747620487</v>
      </c>
      <c r="AD18" s="262"/>
      <c r="AE18" s="346">
        <v>100</v>
      </c>
      <c r="AF18" s="346"/>
    </row>
    <row r="19" spans="2:32" ht="18" customHeight="1" x14ac:dyDescent="0.15">
      <c r="B19" s="35"/>
      <c r="C19" s="353" t="s">
        <v>109</v>
      </c>
      <c r="D19" s="353"/>
      <c r="E19" s="353"/>
      <c r="F19" s="353"/>
      <c r="G19" s="353"/>
      <c r="H19" s="353"/>
      <c r="I19" s="354">
        <f>SUM(I10:L18)</f>
        <v>1042752000</v>
      </c>
      <c r="J19" s="354"/>
      <c r="K19" s="354"/>
      <c r="L19" s="354"/>
      <c r="M19" s="354">
        <f>SUM(M10:P18)</f>
        <v>1088333162</v>
      </c>
      <c r="N19" s="354"/>
      <c r="O19" s="354"/>
      <c r="P19" s="354"/>
      <c r="Q19" s="354">
        <f>SUM(Q10:T18)</f>
        <v>1028041848</v>
      </c>
      <c r="R19" s="354"/>
      <c r="S19" s="354"/>
      <c r="T19" s="354"/>
      <c r="U19" s="355">
        <f>SUM(U10:X18)</f>
        <v>12525835</v>
      </c>
      <c r="V19" s="281"/>
      <c r="W19" s="281"/>
      <c r="X19" s="282"/>
      <c r="Y19" s="354">
        <f>SUM(Y10:AB18)</f>
        <v>47765479</v>
      </c>
      <c r="Z19" s="354"/>
      <c r="AA19" s="354"/>
      <c r="AB19" s="354"/>
      <c r="AC19" s="346">
        <f>SUM(AC10:AD18)</f>
        <v>100.00000000000001</v>
      </c>
      <c r="AD19" s="130"/>
      <c r="AE19" s="346">
        <f t="shared" si="1"/>
        <v>94.460215299402961</v>
      </c>
      <c r="AF19" s="346"/>
    </row>
    <row r="20" spans="2:32" ht="18" customHeight="1" x14ac:dyDescent="0.15">
      <c r="C20" s="352"/>
      <c r="D20" s="352"/>
      <c r="E20" s="352"/>
      <c r="F20" s="352"/>
      <c r="G20" s="352"/>
      <c r="H20" s="352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24"/>
      <c r="V20" s="24"/>
      <c r="W20" s="24"/>
      <c r="X20" s="24"/>
      <c r="Y20" s="76"/>
      <c r="Z20" s="76"/>
      <c r="AA20" s="76"/>
      <c r="AB20" s="76"/>
      <c r="AC20" s="76"/>
      <c r="AD20" s="76"/>
      <c r="AE20" s="76"/>
      <c r="AF20" s="76"/>
    </row>
    <row r="21" spans="2:32" ht="18" customHeight="1" x14ac:dyDescent="0.15">
      <c r="C21" s="60"/>
      <c r="D21" s="60"/>
      <c r="E21" s="60"/>
      <c r="F21" s="60"/>
      <c r="G21" s="60"/>
      <c r="H21" s="60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</row>
    <row r="22" spans="2:32" ht="18" customHeight="1" x14ac:dyDescent="0.15">
      <c r="B22" s="1" t="s">
        <v>152</v>
      </c>
      <c r="C22" s="2"/>
    </row>
    <row r="23" spans="2:32" ht="18" customHeight="1" x14ac:dyDescent="0.15">
      <c r="C23" s="2"/>
      <c r="H23" s="359" t="s">
        <v>126</v>
      </c>
      <c r="I23" s="359"/>
      <c r="J23" s="359"/>
      <c r="K23" s="359"/>
      <c r="L23" s="359"/>
      <c r="M23" s="359"/>
      <c r="N23" s="359"/>
      <c r="O23" s="359"/>
      <c r="P23" s="359"/>
      <c r="Q23" s="359"/>
      <c r="R23" s="359"/>
      <c r="S23" s="359"/>
      <c r="T23" s="359"/>
      <c r="U23" s="359"/>
      <c r="V23" s="359"/>
      <c r="W23" s="359"/>
      <c r="X23" s="359"/>
      <c r="Y23" s="7" t="s">
        <v>183</v>
      </c>
      <c r="AA23" s="7"/>
      <c r="AB23" s="7"/>
      <c r="AC23" s="7"/>
      <c r="AD23" s="7"/>
      <c r="AE23" s="7"/>
    </row>
    <row r="24" spans="2:32" ht="18" customHeight="1" x14ac:dyDescent="0.15">
      <c r="B24" s="107" t="s">
        <v>120</v>
      </c>
      <c r="C24" s="108"/>
      <c r="D24" s="108"/>
      <c r="E24" s="108"/>
      <c r="F24" s="108"/>
      <c r="G24" s="108"/>
      <c r="H24" s="108"/>
      <c r="I24" s="345" t="s">
        <v>62</v>
      </c>
      <c r="J24" s="345"/>
      <c r="K24" s="345"/>
      <c r="L24" s="345"/>
      <c r="M24" s="345" t="s">
        <v>98</v>
      </c>
      <c r="N24" s="345"/>
      <c r="O24" s="345"/>
      <c r="P24" s="345"/>
      <c r="Q24" s="345" t="s">
        <v>249</v>
      </c>
      <c r="R24" s="345"/>
      <c r="S24" s="345"/>
      <c r="T24" s="345"/>
      <c r="U24" s="280" t="s">
        <v>66</v>
      </c>
      <c r="V24" s="281"/>
      <c r="W24" s="281"/>
      <c r="X24" s="282"/>
      <c r="Y24" s="280" t="s">
        <v>217</v>
      </c>
      <c r="Z24" s="281"/>
      <c r="AA24" s="281"/>
      <c r="AB24" s="282"/>
    </row>
    <row r="25" spans="2:32" ht="18" customHeight="1" x14ac:dyDescent="0.15">
      <c r="B25" s="35">
        <v>1</v>
      </c>
      <c r="C25" s="347" t="s">
        <v>71</v>
      </c>
      <c r="D25" s="347"/>
      <c r="E25" s="347"/>
      <c r="F25" s="347"/>
      <c r="G25" s="347"/>
      <c r="H25" s="347"/>
      <c r="I25" s="348">
        <v>12202000</v>
      </c>
      <c r="J25" s="348"/>
      <c r="K25" s="348"/>
      <c r="L25" s="348"/>
      <c r="M25" s="348">
        <v>11682144</v>
      </c>
      <c r="N25" s="348"/>
      <c r="O25" s="348"/>
      <c r="P25" s="348"/>
      <c r="Q25" s="348">
        <f>SUM(I25-M25)</f>
        <v>519856</v>
      </c>
      <c r="R25" s="348"/>
      <c r="S25" s="348"/>
      <c r="T25" s="348"/>
      <c r="U25" s="356">
        <f>SUM(M25/M33)*100</f>
        <v>1.1605610649697631</v>
      </c>
      <c r="V25" s="357"/>
      <c r="W25" s="357"/>
      <c r="X25" s="358"/>
      <c r="Y25" s="356">
        <f t="shared" ref="Y25:Y31" si="2">SUM(M25/I25)*100</f>
        <v>95.739583674807406</v>
      </c>
      <c r="Z25" s="357"/>
      <c r="AA25" s="357"/>
      <c r="AB25" s="358"/>
    </row>
    <row r="26" spans="2:32" ht="18" customHeight="1" x14ac:dyDescent="0.15">
      <c r="B26" s="35">
        <v>2</v>
      </c>
      <c r="C26" s="347" t="s">
        <v>121</v>
      </c>
      <c r="D26" s="347"/>
      <c r="E26" s="347"/>
      <c r="F26" s="347"/>
      <c r="G26" s="347"/>
      <c r="H26" s="347"/>
      <c r="I26" s="348">
        <v>806118000</v>
      </c>
      <c r="J26" s="348"/>
      <c r="K26" s="348"/>
      <c r="L26" s="348"/>
      <c r="M26" s="348">
        <v>771562679</v>
      </c>
      <c r="N26" s="348"/>
      <c r="O26" s="348"/>
      <c r="P26" s="348"/>
      <c r="Q26" s="348">
        <f t="shared" ref="Q26:Q32" si="3">SUM(I26-M26)</f>
        <v>34555321</v>
      </c>
      <c r="R26" s="348"/>
      <c r="S26" s="348"/>
      <c r="T26" s="348"/>
      <c r="U26" s="356">
        <f>SUM(M26/M33)*100</f>
        <v>76.650793247469252</v>
      </c>
      <c r="V26" s="357"/>
      <c r="W26" s="357"/>
      <c r="X26" s="358"/>
      <c r="Y26" s="356">
        <f t="shared" si="2"/>
        <v>95.713366901619864</v>
      </c>
      <c r="Z26" s="357"/>
      <c r="AA26" s="357"/>
      <c r="AB26" s="358"/>
    </row>
    <row r="27" spans="2:32" ht="32.25" customHeight="1" x14ac:dyDescent="0.15">
      <c r="B27" s="35">
        <v>3</v>
      </c>
      <c r="C27" s="347" t="s">
        <v>582</v>
      </c>
      <c r="D27" s="347"/>
      <c r="E27" s="347"/>
      <c r="F27" s="347"/>
      <c r="G27" s="347"/>
      <c r="H27" s="347"/>
      <c r="I27" s="348">
        <v>194085000</v>
      </c>
      <c r="J27" s="348"/>
      <c r="K27" s="348"/>
      <c r="L27" s="348"/>
      <c r="M27" s="348">
        <v>194082908</v>
      </c>
      <c r="N27" s="348"/>
      <c r="O27" s="348"/>
      <c r="P27" s="348"/>
      <c r="Q27" s="348">
        <f t="shared" si="3"/>
        <v>2092</v>
      </c>
      <c r="R27" s="348"/>
      <c r="S27" s="348"/>
      <c r="T27" s="348"/>
      <c r="U27" s="356">
        <f>SUM(M27/M33)*100</f>
        <v>19.281141064594696</v>
      </c>
      <c r="V27" s="357"/>
      <c r="W27" s="357"/>
      <c r="X27" s="358"/>
      <c r="Y27" s="356">
        <f t="shared" si="2"/>
        <v>99.99892212175078</v>
      </c>
      <c r="Z27" s="357"/>
      <c r="AA27" s="357"/>
      <c r="AB27" s="358"/>
    </row>
    <row r="28" spans="2:32" ht="18" customHeight="1" x14ac:dyDescent="0.15">
      <c r="B28" s="35">
        <v>4</v>
      </c>
      <c r="C28" s="347" t="s">
        <v>122</v>
      </c>
      <c r="D28" s="347"/>
      <c r="E28" s="347"/>
      <c r="F28" s="347"/>
      <c r="G28" s="347"/>
      <c r="H28" s="347"/>
      <c r="I28" s="348">
        <v>10000</v>
      </c>
      <c r="J28" s="348"/>
      <c r="K28" s="348"/>
      <c r="L28" s="348"/>
      <c r="M28" s="348">
        <v>63</v>
      </c>
      <c r="N28" s="348"/>
      <c r="O28" s="348"/>
      <c r="P28" s="348"/>
      <c r="Q28" s="348">
        <f t="shared" si="3"/>
        <v>9937</v>
      </c>
      <c r="R28" s="348"/>
      <c r="S28" s="348"/>
      <c r="T28" s="348"/>
      <c r="U28" s="356">
        <f>SUM(M28/M33)*100</f>
        <v>6.2587267451158858E-6</v>
      </c>
      <c r="V28" s="357"/>
      <c r="W28" s="357"/>
      <c r="X28" s="358"/>
      <c r="Y28" s="356">
        <f t="shared" si="2"/>
        <v>0.63</v>
      </c>
      <c r="Z28" s="357"/>
      <c r="AA28" s="357"/>
      <c r="AB28" s="358"/>
    </row>
    <row r="29" spans="2:32" ht="18" customHeight="1" x14ac:dyDescent="0.15">
      <c r="B29" s="35">
        <v>6</v>
      </c>
      <c r="C29" s="347" t="s">
        <v>123</v>
      </c>
      <c r="D29" s="347"/>
      <c r="E29" s="347"/>
      <c r="F29" s="347"/>
      <c r="G29" s="347"/>
      <c r="H29" s="360"/>
      <c r="I29" s="361">
        <v>18568000</v>
      </c>
      <c r="J29" s="362"/>
      <c r="K29" s="362"/>
      <c r="L29" s="363"/>
      <c r="M29" s="361">
        <v>17658644</v>
      </c>
      <c r="N29" s="362"/>
      <c r="O29" s="362"/>
      <c r="P29" s="363"/>
      <c r="Q29" s="348">
        <f>SUM(I29-M29)</f>
        <v>909356</v>
      </c>
      <c r="R29" s="348"/>
      <c r="S29" s="348"/>
      <c r="T29" s="348"/>
      <c r="U29" s="356">
        <f>SUM(M29/M33)*100</f>
        <v>1.7542956743695264</v>
      </c>
      <c r="V29" s="357"/>
      <c r="W29" s="357"/>
      <c r="X29" s="358"/>
      <c r="Y29" s="356">
        <f t="shared" si="2"/>
        <v>95.102563550193892</v>
      </c>
      <c r="Z29" s="357"/>
      <c r="AA29" s="357"/>
      <c r="AB29" s="358"/>
    </row>
    <row r="30" spans="2:32" ht="18" customHeight="1" x14ac:dyDescent="0.15">
      <c r="B30" s="35">
        <v>7</v>
      </c>
      <c r="C30" s="347" t="s">
        <v>124</v>
      </c>
      <c r="D30" s="347"/>
      <c r="E30" s="347"/>
      <c r="F30" s="347"/>
      <c r="G30" s="347"/>
      <c r="H30" s="347"/>
      <c r="I30" s="348">
        <v>0</v>
      </c>
      <c r="J30" s="348"/>
      <c r="K30" s="348"/>
      <c r="L30" s="348"/>
      <c r="M30" s="348">
        <v>0</v>
      </c>
      <c r="N30" s="348"/>
      <c r="O30" s="348"/>
      <c r="P30" s="348"/>
      <c r="Q30" s="348">
        <f t="shared" si="3"/>
        <v>0</v>
      </c>
      <c r="R30" s="348"/>
      <c r="S30" s="348"/>
      <c r="T30" s="348"/>
      <c r="U30" s="356">
        <f>SUM(M30/M33)*100</f>
        <v>0</v>
      </c>
      <c r="V30" s="357"/>
      <c r="W30" s="357"/>
      <c r="X30" s="358"/>
      <c r="Y30" s="356">
        <v>0</v>
      </c>
      <c r="Z30" s="357"/>
      <c r="AA30" s="357"/>
      <c r="AB30" s="358"/>
    </row>
    <row r="31" spans="2:32" ht="18" customHeight="1" x14ac:dyDescent="0.15">
      <c r="B31" s="35">
        <v>9</v>
      </c>
      <c r="C31" s="347" t="s">
        <v>125</v>
      </c>
      <c r="D31" s="347"/>
      <c r="E31" s="347"/>
      <c r="F31" s="347"/>
      <c r="G31" s="347"/>
      <c r="H31" s="347"/>
      <c r="I31" s="348">
        <v>11769000</v>
      </c>
      <c r="J31" s="348"/>
      <c r="K31" s="348"/>
      <c r="L31" s="348"/>
      <c r="M31" s="348">
        <v>11608075</v>
      </c>
      <c r="N31" s="348"/>
      <c r="O31" s="348"/>
      <c r="P31" s="348"/>
      <c r="Q31" s="348">
        <f t="shared" si="3"/>
        <v>160925</v>
      </c>
      <c r="R31" s="348"/>
      <c r="S31" s="348"/>
      <c r="T31" s="348"/>
      <c r="U31" s="356">
        <f>SUM(M31/M33)*100</f>
        <v>1.1532026898700172</v>
      </c>
      <c r="V31" s="357"/>
      <c r="W31" s="357"/>
      <c r="X31" s="358"/>
      <c r="Y31" s="356">
        <f t="shared" si="2"/>
        <v>98.632636587645507</v>
      </c>
      <c r="Z31" s="357"/>
      <c r="AA31" s="357"/>
      <c r="AB31" s="358"/>
    </row>
    <row r="32" spans="2:32" ht="18" customHeight="1" x14ac:dyDescent="0.15">
      <c r="B32" s="35">
        <v>10</v>
      </c>
      <c r="C32" s="347" t="s">
        <v>82</v>
      </c>
      <c r="D32" s="347"/>
      <c r="E32" s="347"/>
      <c r="F32" s="347"/>
      <c r="G32" s="347"/>
      <c r="H32" s="347"/>
      <c r="I32" s="348">
        <v>0</v>
      </c>
      <c r="J32" s="348"/>
      <c r="K32" s="348"/>
      <c r="L32" s="348"/>
      <c r="M32" s="348">
        <v>0</v>
      </c>
      <c r="N32" s="348"/>
      <c r="O32" s="348"/>
      <c r="P32" s="348"/>
      <c r="Q32" s="348">
        <f t="shared" si="3"/>
        <v>0</v>
      </c>
      <c r="R32" s="348"/>
      <c r="S32" s="348"/>
      <c r="T32" s="348"/>
      <c r="U32" s="356">
        <f>SUM(M32/M33)*100</f>
        <v>0</v>
      </c>
      <c r="V32" s="357"/>
      <c r="W32" s="357"/>
      <c r="X32" s="358"/>
      <c r="Y32" s="356" t="s">
        <v>462</v>
      </c>
      <c r="Z32" s="357"/>
      <c r="AA32" s="357"/>
      <c r="AB32" s="358"/>
    </row>
    <row r="33" spans="1:32" ht="18" customHeight="1" x14ac:dyDescent="0.15">
      <c r="B33" s="35"/>
      <c r="C33" s="353" t="s">
        <v>109</v>
      </c>
      <c r="D33" s="353"/>
      <c r="E33" s="353"/>
      <c r="F33" s="353"/>
      <c r="G33" s="353"/>
      <c r="H33" s="353"/>
      <c r="I33" s="354">
        <f>SUM(I25:L32)</f>
        <v>1042752000</v>
      </c>
      <c r="J33" s="354"/>
      <c r="K33" s="354"/>
      <c r="L33" s="354"/>
      <c r="M33" s="354">
        <f>SUM(M25:P32)</f>
        <v>1006594513</v>
      </c>
      <c r="N33" s="354"/>
      <c r="O33" s="354"/>
      <c r="P33" s="354"/>
      <c r="Q33" s="354">
        <f>SUM(Q25:T32)</f>
        <v>36157487</v>
      </c>
      <c r="R33" s="354"/>
      <c r="S33" s="354"/>
      <c r="T33" s="354"/>
      <c r="U33" s="319">
        <f>SUM(U25:V32)</f>
        <v>100</v>
      </c>
      <c r="V33" s="364"/>
      <c r="W33" s="364"/>
      <c r="X33" s="365"/>
      <c r="Y33" s="319">
        <f>SUM(M33/I33)*100</f>
        <v>96.532494111735105</v>
      </c>
      <c r="Z33" s="364"/>
      <c r="AA33" s="364"/>
      <c r="AB33" s="365"/>
    </row>
    <row r="37" spans="1:32" ht="15" customHeight="1" x14ac:dyDescent="0.15">
      <c r="B37" s="229" t="s">
        <v>583</v>
      </c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</row>
    <row r="38" spans="1:32" ht="15" customHeight="1" x14ac:dyDescent="0.15"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</row>
    <row r="39" spans="1:32" ht="15" customHeight="1" x14ac:dyDescent="0.15"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</row>
    <row r="40" spans="1:32" ht="15" customHeight="1" x14ac:dyDescent="0.15">
      <c r="B40" s="229"/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</row>
    <row r="41" spans="1:32" ht="15" customHeight="1" x14ac:dyDescent="0.15">
      <c r="B41" s="229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</row>
    <row r="42" spans="1:32" ht="15" customHeight="1" x14ac:dyDescent="0.15">
      <c r="B42" s="229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</row>
    <row r="43" spans="1:32" ht="15" customHeight="1" x14ac:dyDescent="0.15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</row>
    <row r="45" spans="1:32" ht="15" customHeight="1" x14ac:dyDescent="0.15">
      <c r="A45" s="124" t="s">
        <v>499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</row>
  </sheetData>
  <mergeCells count="161">
    <mergeCell ref="B37:AF42"/>
    <mergeCell ref="A43:AD43"/>
    <mergeCell ref="C33:H33"/>
    <mergeCell ref="I33:L33"/>
    <mergeCell ref="M33:P33"/>
    <mergeCell ref="Q33:T33"/>
    <mergeCell ref="U33:X33"/>
    <mergeCell ref="Y33:AB33"/>
    <mergeCell ref="C32:H32"/>
    <mergeCell ref="I32:L32"/>
    <mergeCell ref="M32:P32"/>
    <mergeCell ref="Q32:T32"/>
    <mergeCell ref="U32:X32"/>
    <mergeCell ref="Y32:AB32"/>
    <mergeCell ref="C31:H31"/>
    <mergeCell ref="I31:L31"/>
    <mergeCell ref="M31:P31"/>
    <mergeCell ref="Q31:T31"/>
    <mergeCell ref="U31:X31"/>
    <mergeCell ref="Y31:AB31"/>
    <mergeCell ref="C30:H30"/>
    <mergeCell ref="I30:L30"/>
    <mergeCell ref="M30:P30"/>
    <mergeCell ref="Q30:T30"/>
    <mergeCell ref="U30:X30"/>
    <mergeCell ref="Y30:AB30"/>
    <mergeCell ref="C29:H29"/>
    <mergeCell ref="I29:L29"/>
    <mergeCell ref="M29:P29"/>
    <mergeCell ref="Q29:T29"/>
    <mergeCell ref="U29:X29"/>
    <mergeCell ref="Y29:AB29"/>
    <mergeCell ref="C28:H28"/>
    <mergeCell ref="I28:L28"/>
    <mergeCell ref="M28:P28"/>
    <mergeCell ref="Q28:T28"/>
    <mergeCell ref="U28:X28"/>
    <mergeCell ref="Y28:AB28"/>
    <mergeCell ref="C27:H27"/>
    <mergeCell ref="I27:L27"/>
    <mergeCell ref="M27:P27"/>
    <mergeCell ref="Q27:T27"/>
    <mergeCell ref="U27:X27"/>
    <mergeCell ref="Y27:AB27"/>
    <mergeCell ref="C26:H26"/>
    <mergeCell ref="I26:L26"/>
    <mergeCell ref="M26:P26"/>
    <mergeCell ref="Q26:T26"/>
    <mergeCell ref="U26:X26"/>
    <mergeCell ref="Y26:AB26"/>
    <mergeCell ref="Y24:AB24"/>
    <mergeCell ref="C25:H25"/>
    <mergeCell ref="I25:L25"/>
    <mergeCell ref="M25:P25"/>
    <mergeCell ref="Q25:T25"/>
    <mergeCell ref="U25:X25"/>
    <mergeCell ref="Y25:AB25"/>
    <mergeCell ref="H23:X23"/>
    <mergeCell ref="B24:H24"/>
    <mergeCell ref="I24:L24"/>
    <mergeCell ref="M24:P24"/>
    <mergeCell ref="Q24:T24"/>
    <mergeCell ref="U24:X24"/>
    <mergeCell ref="AC19:AD19"/>
    <mergeCell ref="AE19:AF19"/>
    <mergeCell ref="C20:H20"/>
    <mergeCell ref="I20:L20"/>
    <mergeCell ref="M20:P20"/>
    <mergeCell ref="Q20:T20"/>
    <mergeCell ref="Y20:AB20"/>
    <mergeCell ref="AC20:AD20"/>
    <mergeCell ref="AE20:AF20"/>
    <mergeCell ref="C19:H19"/>
    <mergeCell ref="I19:L19"/>
    <mergeCell ref="M19:P19"/>
    <mergeCell ref="Q19:T19"/>
    <mergeCell ref="U19:X19"/>
    <mergeCell ref="Y19:AB19"/>
    <mergeCell ref="AC18:AD18"/>
    <mergeCell ref="AE18:AF18"/>
    <mergeCell ref="C18:H18"/>
    <mergeCell ref="I18:L18"/>
    <mergeCell ref="M18:P18"/>
    <mergeCell ref="Q18:T18"/>
    <mergeCell ref="U18:X18"/>
    <mergeCell ref="Y18:AB18"/>
    <mergeCell ref="AC16:AD16"/>
    <mergeCell ref="AE16:AF16"/>
    <mergeCell ref="C17:H17"/>
    <mergeCell ref="I17:L17"/>
    <mergeCell ref="M17:P17"/>
    <mergeCell ref="Q17:T17"/>
    <mergeCell ref="U17:X17"/>
    <mergeCell ref="Y17:AB17"/>
    <mergeCell ref="AC17:AD17"/>
    <mergeCell ref="AE17:AF17"/>
    <mergeCell ref="C16:H16"/>
    <mergeCell ref="I16:L16"/>
    <mergeCell ref="M16:P16"/>
    <mergeCell ref="Q16:T16"/>
    <mergeCell ref="U16:X16"/>
    <mergeCell ref="Y16:AB16"/>
    <mergeCell ref="AC14:AD14"/>
    <mergeCell ref="AE14:AF14"/>
    <mergeCell ref="C15:H15"/>
    <mergeCell ref="I15:L15"/>
    <mergeCell ref="M15:P15"/>
    <mergeCell ref="Q15:T15"/>
    <mergeCell ref="U15:X15"/>
    <mergeCell ref="Y15:AB15"/>
    <mergeCell ref="AC15:AD15"/>
    <mergeCell ref="AE15:AF15"/>
    <mergeCell ref="C14:H14"/>
    <mergeCell ref="I14:L14"/>
    <mergeCell ref="M14:P14"/>
    <mergeCell ref="Q14:T14"/>
    <mergeCell ref="U14:X14"/>
    <mergeCell ref="Y14:AB14"/>
    <mergeCell ref="Q10:T10"/>
    <mergeCell ref="U10:X10"/>
    <mergeCell ref="Y10:AB10"/>
    <mergeCell ref="AC12:AD12"/>
    <mergeCell ref="AE12:AF12"/>
    <mergeCell ref="C13:H13"/>
    <mergeCell ref="I13:L13"/>
    <mergeCell ref="M13:P13"/>
    <mergeCell ref="Q13:T13"/>
    <mergeCell ref="U13:X13"/>
    <mergeCell ref="Y13:AB13"/>
    <mergeCell ref="AC13:AD13"/>
    <mergeCell ref="AE13:AF13"/>
    <mergeCell ref="C12:H12"/>
    <mergeCell ref="I12:L12"/>
    <mergeCell ref="M12:P12"/>
    <mergeCell ref="Q12:T12"/>
    <mergeCell ref="U12:X12"/>
    <mergeCell ref="Y12:AB12"/>
    <mergeCell ref="A45:AD45"/>
    <mergeCell ref="H8:Y8"/>
    <mergeCell ref="AA8:AE8"/>
    <mergeCell ref="B9:H9"/>
    <mergeCell ref="I9:L9"/>
    <mergeCell ref="M9:P9"/>
    <mergeCell ref="Q9:T9"/>
    <mergeCell ref="U9:X9"/>
    <mergeCell ref="Y9:AB9"/>
    <mergeCell ref="AC9:AD9"/>
    <mergeCell ref="AE9:AF9"/>
    <mergeCell ref="AC10:AD10"/>
    <mergeCell ref="AE10:AF10"/>
    <mergeCell ref="C11:H11"/>
    <mergeCell ref="I11:L11"/>
    <mergeCell ref="M11:P11"/>
    <mergeCell ref="Q11:T11"/>
    <mergeCell ref="U11:X11"/>
    <mergeCell ref="Y11:AB11"/>
    <mergeCell ref="AC11:AD11"/>
    <mergeCell ref="AE11:AF11"/>
    <mergeCell ref="C10:H10"/>
    <mergeCell ref="I10:L10"/>
    <mergeCell ref="M10:P10"/>
  </mergeCells>
  <phoneticPr fontId="12"/>
  <pageMargins left="0.37" right="0.28000000000000003" top="0.74803149606299213" bottom="0.32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AF47"/>
  <sheetViews>
    <sheetView view="pageBreakPreview" topLeftCell="A10" zoomScale="80" zoomScaleNormal="100" zoomScaleSheetLayoutView="80" workbookViewId="0">
      <selection activeCell="AD34" sqref="AD34"/>
    </sheetView>
  </sheetViews>
  <sheetFormatPr defaultColWidth="3.125" defaultRowHeight="15" customHeight="1" x14ac:dyDescent="0.15"/>
  <cols>
    <col min="1" max="1" width="3.125" style="1"/>
    <col min="2" max="3" width="3.75" style="1" bestFit="1" customWidth="1"/>
    <col min="4" max="16384" width="3.125" style="1"/>
  </cols>
  <sheetData>
    <row r="1" spans="2:32" ht="15" customHeight="1" x14ac:dyDescent="0.15">
      <c r="B1" s="24"/>
      <c r="C1" s="2"/>
    </row>
    <row r="2" spans="2:32" ht="15" customHeight="1" x14ac:dyDescent="0.15">
      <c r="B2" s="14"/>
      <c r="C2" s="8"/>
    </row>
    <row r="3" spans="2:32" ht="15" customHeight="1" x14ac:dyDescent="0.15">
      <c r="B3" s="24"/>
      <c r="C3" s="2"/>
    </row>
    <row r="4" spans="2:32" ht="15" customHeight="1" x14ac:dyDescent="0.15">
      <c r="B4" s="39" t="s">
        <v>509</v>
      </c>
      <c r="C4" s="2" t="s">
        <v>201</v>
      </c>
    </row>
    <row r="5" spans="2:32" ht="15" customHeight="1" x14ac:dyDescent="0.15">
      <c r="B5" s="1" t="s">
        <v>514</v>
      </c>
      <c r="C5" s="2"/>
    </row>
    <row r="6" spans="2:32" ht="15" customHeight="1" x14ac:dyDescent="0.15">
      <c r="C6" s="2"/>
    </row>
    <row r="7" spans="2:32" ht="22.5" customHeight="1" x14ac:dyDescent="0.15">
      <c r="B7" s="1" t="s">
        <v>115</v>
      </c>
      <c r="C7" s="2"/>
    </row>
    <row r="8" spans="2:32" ht="18" customHeight="1" x14ac:dyDescent="0.15">
      <c r="C8" s="2"/>
      <c r="H8" s="344" t="s">
        <v>128</v>
      </c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344"/>
      <c r="T8" s="344"/>
      <c r="U8" s="344"/>
      <c r="W8" s="76" t="s">
        <v>183</v>
      </c>
      <c r="X8" s="76"/>
      <c r="Y8" s="76"/>
      <c r="Z8" s="76"/>
      <c r="AA8" s="76"/>
    </row>
    <row r="9" spans="2:32" ht="18" customHeight="1" x14ac:dyDescent="0.15">
      <c r="B9" s="107" t="s">
        <v>120</v>
      </c>
      <c r="C9" s="108"/>
      <c r="D9" s="108"/>
      <c r="E9" s="108"/>
      <c r="F9" s="108"/>
      <c r="G9" s="108"/>
      <c r="H9" s="108"/>
      <c r="I9" s="345" t="s">
        <v>62</v>
      </c>
      <c r="J9" s="345"/>
      <c r="K9" s="345"/>
      <c r="L9" s="345"/>
      <c r="M9" s="345" t="s">
        <v>251</v>
      </c>
      <c r="N9" s="345"/>
      <c r="O9" s="345"/>
      <c r="P9" s="345"/>
      <c r="Q9" s="345" t="s">
        <v>98</v>
      </c>
      <c r="R9" s="345"/>
      <c r="S9" s="345"/>
      <c r="T9" s="345"/>
      <c r="U9" s="280" t="s">
        <v>529</v>
      </c>
      <c r="V9" s="281"/>
      <c r="W9" s="281"/>
      <c r="X9" s="282"/>
      <c r="Y9" s="130" t="s">
        <v>225</v>
      </c>
      <c r="Z9" s="130"/>
      <c r="AA9" s="130"/>
      <c r="AB9" s="130"/>
      <c r="AC9" s="130" t="s">
        <v>66</v>
      </c>
      <c r="AD9" s="130"/>
      <c r="AE9" s="130" t="s">
        <v>226</v>
      </c>
      <c r="AF9" s="130"/>
    </row>
    <row r="10" spans="2:32" ht="18" customHeight="1" x14ac:dyDescent="0.15">
      <c r="B10" s="35">
        <v>1</v>
      </c>
      <c r="C10" s="347" t="s">
        <v>131</v>
      </c>
      <c r="D10" s="347"/>
      <c r="E10" s="347"/>
      <c r="F10" s="347"/>
      <c r="G10" s="347"/>
      <c r="H10" s="347"/>
      <c r="I10" s="348">
        <v>128772000</v>
      </c>
      <c r="J10" s="348"/>
      <c r="K10" s="348"/>
      <c r="L10" s="348"/>
      <c r="M10" s="348">
        <v>162848126</v>
      </c>
      <c r="N10" s="348"/>
      <c r="O10" s="348"/>
      <c r="P10" s="348"/>
      <c r="Q10" s="348">
        <v>123115772</v>
      </c>
      <c r="R10" s="348"/>
      <c r="S10" s="348"/>
      <c r="T10" s="348"/>
      <c r="U10" s="366">
        <v>15013476</v>
      </c>
      <c r="V10" s="367"/>
      <c r="W10" s="367"/>
      <c r="X10" s="368"/>
      <c r="Y10" s="348">
        <f>SUM(M10-Q10-U10)</f>
        <v>24718878</v>
      </c>
      <c r="Z10" s="348"/>
      <c r="AA10" s="348"/>
      <c r="AB10" s="348"/>
      <c r="AC10" s="346">
        <f>SUM(Q10/Q17)*100</f>
        <v>13.051229932447249</v>
      </c>
      <c r="AD10" s="346"/>
      <c r="AE10" s="346">
        <f>SUM(Q10/M10)*100</f>
        <v>75.601589667663731</v>
      </c>
      <c r="AF10" s="346"/>
    </row>
    <row r="11" spans="2:32" ht="18" customHeight="1" x14ac:dyDescent="0.15">
      <c r="B11" s="35">
        <v>2</v>
      </c>
      <c r="C11" s="347" t="s">
        <v>127</v>
      </c>
      <c r="D11" s="347"/>
      <c r="E11" s="347"/>
      <c r="F11" s="347"/>
      <c r="G11" s="347"/>
      <c r="H11" s="347"/>
      <c r="I11" s="348">
        <v>282790000</v>
      </c>
      <c r="J11" s="348"/>
      <c r="K11" s="348"/>
      <c r="L11" s="348"/>
      <c r="M11" s="348">
        <v>306185220</v>
      </c>
      <c r="N11" s="348"/>
      <c r="O11" s="348"/>
      <c r="P11" s="348"/>
      <c r="Q11" s="348">
        <v>306185220</v>
      </c>
      <c r="R11" s="348"/>
      <c r="S11" s="348"/>
      <c r="T11" s="348"/>
      <c r="U11" s="366"/>
      <c r="V11" s="367"/>
      <c r="W11" s="367"/>
      <c r="X11" s="368"/>
      <c r="Y11" s="348">
        <f t="shared" ref="Y11:Y16" si="0">SUM(M11-Q11)</f>
        <v>0</v>
      </c>
      <c r="Z11" s="348"/>
      <c r="AA11" s="348"/>
      <c r="AB11" s="348"/>
      <c r="AC11" s="346">
        <f>SUM(Q11/Q17)*100</f>
        <v>32.458016086979882</v>
      </c>
      <c r="AD11" s="346"/>
      <c r="AE11" s="346">
        <f t="shared" ref="AE11:AE17" si="1">SUM(Q11/M11)*100</f>
        <v>100</v>
      </c>
      <c r="AF11" s="346"/>
    </row>
    <row r="12" spans="2:32" ht="18" customHeight="1" x14ac:dyDescent="0.15">
      <c r="B12" s="35">
        <v>3</v>
      </c>
      <c r="C12" s="347" t="s">
        <v>132</v>
      </c>
      <c r="D12" s="347"/>
      <c r="E12" s="347"/>
      <c r="F12" s="347"/>
      <c r="G12" s="347"/>
      <c r="H12" s="347"/>
      <c r="I12" s="348">
        <v>250416000</v>
      </c>
      <c r="J12" s="348"/>
      <c r="K12" s="348"/>
      <c r="L12" s="348"/>
      <c r="M12" s="348">
        <v>233233000</v>
      </c>
      <c r="N12" s="348"/>
      <c r="O12" s="348"/>
      <c r="P12" s="348"/>
      <c r="Q12" s="348">
        <v>233233000</v>
      </c>
      <c r="R12" s="348"/>
      <c r="S12" s="348"/>
      <c r="T12" s="348"/>
      <c r="U12" s="366"/>
      <c r="V12" s="367"/>
      <c r="W12" s="367"/>
      <c r="X12" s="368"/>
      <c r="Y12" s="348">
        <f t="shared" si="0"/>
        <v>0</v>
      </c>
      <c r="Z12" s="348"/>
      <c r="AA12" s="348"/>
      <c r="AB12" s="348"/>
      <c r="AC12" s="346">
        <f>SUM(Q12/Q17)*100</f>
        <v>24.724513044798758</v>
      </c>
      <c r="AD12" s="346"/>
      <c r="AE12" s="346">
        <f t="shared" si="1"/>
        <v>100</v>
      </c>
      <c r="AF12" s="346"/>
    </row>
    <row r="13" spans="2:32" ht="18" customHeight="1" x14ac:dyDescent="0.15">
      <c r="B13" s="35">
        <v>4</v>
      </c>
      <c r="C13" s="347" t="s">
        <v>133</v>
      </c>
      <c r="D13" s="347"/>
      <c r="E13" s="347"/>
      <c r="F13" s="347"/>
      <c r="G13" s="347"/>
      <c r="H13" s="347"/>
      <c r="I13" s="348">
        <v>131893000</v>
      </c>
      <c r="J13" s="348"/>
      <c r="K13" s="348"/>
      <c r="L13" s="348"/>
      <c r="M13" s="348">
        <v>130463249</v>
      </c>
      <c r="N13" s="348"/>
      <c r="O13" s="348"/>
      <c r="P13" s="348"/>
      <c r="Q13" s="348">
        <v>130463249</v>
      </c>
      <c r="R13" s="348"/>
      <c r="S13" s="348"/>
      <c r="T13" s="348"/>
      <c r="U13" s="366"/>
      <c r="V13" s="367"/>
      <c r="W13" s="367"/>
      <c r="X13" s="368"/>
      <c r="Y13" s="348">
        <f t="shared" si="0"/>
        <v>0</v>
      </c>
      <c r="Z13" s="348"/>
      <c r="AA13" s="348"/>
      <c r="AB13" s="348"/>
      <c r="AC13" s="346">
        <f>SUM(Q13/Q17)*100</f>
        <v>13.830119673319508</v>
      </c>
      <c r="AD13" s="346"/>
      <c r="AE13" s="346">
        <f t="shared" si="1"/>
        <v>100</v>
      </c>
      <c r="AF13" s="346"/>
    </row>
    <row r="14" spans="2:32" ht="18" customHeight="1" x14ac:dyDescent="0.15">
      <c r="B14" s="35">
        <v>5</v>
      </c>
      <c r="C14" s="347" t="s">
        <v>51</v>
      </c>
      <c r="D14" s="347"/>
      <c r="E14" s="347"/>
      <c r="F14" s="347"/>
      <c r="G14" s="347"/>
      <c r="H14" s="347"/>
      <c r="I14" s="348">
        <v>152170000</v>
      </c>
      <c r="J14" s="348"/>
      <c r="K14" s="348"/>
      <c r="L14" s="348"/>
      <c r="M14" s="348">
        <v>149035744</v>
      </c>
      <c r="N14" s="348"/>
      <c r="O14" s="348"/>
      <c r="P14" s="348"/>
      <c r="Q14" s="348">
        <v>149035744</v>
      </c>
      <c r="R14" s="348"/>
      <c r="S14" s="348"/>
      <c r="T14" s="348"/>
      <c r="U14" s="366"/>
      <c r="V14" s="367"/>
      <c r="W14" s="367"/>
      <c r="X14" s="368"/>
      <c r="Y14" s="348">
        <f t="shared" si="0"/>
        <v>0</v>
      </c>
      <c r="Z14" s="348"/>
      <c r="AA14" s="348"/>
      <c r="AB14" s="348"/>
      <c r="AC14" s="346">
        <f>SUM(Q14/Q17)*100</f>
        <v>15.798948676513566</v>
      </c>
      <c r="AD14" s="346"/>
      <c r="AE14" s="346">
        <f>SUM(Q14/M14)*100</f>
        <v>100</v>
      </c>
      <c r="AF14" s="346"/>
    </row>
    <row r="15" spans="2:32" ht="18" customHeight="1" x14ac:dyDescent="0.15">
      <c r="B15" s="35">
        <v>6</v>
      </c>
      <c r="C15" s="347" t="s">
        <v>118</v>
      </c>
      <c r="D15" s="347"/>
      <c r="E15" s="347"/>
      <c r="F15" s="347"/>
      <c r="G15" s="347"/>
      <c r="H15" s="347"/>
      <c r="I15" s="348">
        <v>617000</v>
      </c>
      <c r="J15" s="348"/>
      <c r="K15" s="348"/>
      <c r="L15" s="348"/>
      <c r="M15" s="348">
        <v>727891</v>
      </c>
      <c r="N15" s="348"/>
      <c r="O15" s="348"/>
      <c r="P15" s="348"/>
      <c r="Q15" s="348">
        <v>729491</v>
      </c>
      <c r="R15" s="348"/>
      <c r="S15" s="348"/>
      <c r="T15" s="348"/>
      <c r="U15" s="366"/>
      <c r="V15" s="367"/>
      <c r="W15" s="367"/>
      <c r="X15" s="368"/>
      <c r="Y15" s="369">
        <f>SUM(M15-Q15)</f>
        <v>-1600</v>
      </c>
      <c r="Z15" s="369"/>
      <c r="AA15" s="369"/>
      <c r="AB15" s="369"/>
      <c r="AC15" s="346">
        <f>SUM(Q15/Q17)*100</f>
        <v>7.7331722979009365E-2</v>
      </c>
      <c r="AD15" s="346"/>
      <c r="AE15" s="346">
        <f>SUM(Q15/M15)*100</f>
        <v>100.2198131313617</v>
      </c>
      <c r="AF15" s="346"/>
    </row>
    <row r="16" spans="2:32" ht="18" customHeight="1" x14ac:dyDescent="0.15">
      <c r="B16" s="35">
        <v>7</v>
      </c>
      <c r="C16" s="347" t="s">
        <v>52</v>
      </c>
      <c r="D16" s="347"/>
      <c r="E16" s="347"/>
      <c r="F16" s="347"/>
      <c r="G16" s="347"/>
      <c r="H16" s="347"/>
      <c r="I16" s="348">
        <v>565000</v>
      </c>
      <c r="J16" s="348"/>
      <c r="K16" s="348"/>
      <c r="L16" s="348"/>
      <c r="M16" s="348">
        <v>564495</v>
      </c>
      <c r="N16" s="348"/>
      <c r="O16" s="348"/>
      <c r="P16" s="348"/>
      <c r="Q16" s="348">
        <v>564495</v>
      </c>
      <c r="R16" s="348"/>
      <c r="S16" s="348"/>
      <c r="T16" s="348"/>
      <c r="U16" s="366"/>
      <c r="V16" s="367"/>
      <c r="W16" s="367"/>
      <c r="X16" s="368"/>
      <c r="Y16" s="348">
        <f t="shared" si="0"/>
        <v>0</v>
      </c>
      <c r="Z16" s="348"/>
      <c r="AA16" s="348"/>
      <c r="AB16" s="348"/>
      <c r="AC16" s="346">
        <f>SUM(Q16/Q17)*100</f>
        <v>5.9840862962032282E-2</v>
      </c>
      <c r="AD16" s="346"/>
      <c r="AE16" s="346">
        <f>SUM(Q16/M16)*100</f>
        <v>100</v>
      </c>
      <c r="AF16" s="346"/>
    </row>
    <row r="17" spans="2:32" ht="18" customHeight="1" x14ac:dyDescent="0.15">
      <c r="B17" s="35"/>
      <c r="C17" s="353" t="s">
        <v>109</v>
      </c>
      <c r="D17" s="353"/>
      <c r="E17" s="353"/>
      <c r="F17" s="353"/>
      <c r="G17" s="353"/>
      <c r="H17" s="353"/>
      <c r="I17" s="348">
        <f>SUM(I10:L16)</f>
        <v>947223000</v>
      </c>
      <c r="J17" s="348"/>
      <c r="K17" s="348"/>
      <c r="L17" s="348"/>
      <c r="M17" s="354">
        <f>SUM(M10:P16)</f>
        <v>983057725</v>
      </c>
      <c r="N17" s="354"/>
      <c r="O17" s="354"/>
      <c r="P17" s="354"/>
      <c r="Q17" s="348">
        <f>SUM(Q10:T16)</f>
        <v>943326971</v>
      </c>
      <c r="R17" s="348"/>
      <c r="S17" s="348"/>
      <c r="T17" s="348"/>
      <c r="U17" s="366">
        <f>SUM(U10:X16)</f>
        <v>15013476</v>
      </c>
      <c r="V17" s="367"/>
      <c r="W17" s="367"/>
      <c r="X17" s="368"/>
      <c r="Y17" s="348">
        <f>SUM(Y10:AB16)</f>
        <v>24717278</v>
      </c>
      <c r="Z17" s="348"/>
      <c r="AA17" s="348"/>
      <c r="AB17" s="348"/>
      <c r="AC17" s="346">
        <f>SUM(AC10:AD16)</f>
        <v>100</v>
      </c>
      <c r="AD17" s="130"/>
      <c r="AE17" s="346">
        <f t="shared" si="1"/>
        <v>95.958451575160552</v>
      </c>
      <c r="AF17" s="346"/>
    </row>
    <row r="18" spans="2:32" ht="18" customHeight="1" x14ac:dyDescent="0.15">
      <c r="C18" s="352"/>
      <c r="D18" s="352"/>
      <c r="E18" s="352"/>
      <c r="F18" s="352"/>
      <c r="G18" s="352"/>
      <c r="H18" s="352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</row>
    <row r="19" spans="2:32" ht="18" customHeight="1" x14ac:dyDescent="0.15">
      <c r="C19" s="352"/>
      <c r="D19" s="352"/>
      <c r="E19" s="352"/>
      <c r="F19" s="352"/>
      <c r="G19" s="352"/>
      <c r="H19" s="352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</row>
    <row r="20" spans="2:32" ht="18" customHeight="1" x14ac:dyDescent="0.15">
      <c r="B20" s="1" t="s">
        <v>508</v>
      </c>
      <c r="C20" s="2"/>
    </row>
    <row r="21" spans="2:32" ht="18" customHeight="1" x14ac:dyDescent="0.15">
      <c r="C21" s="2"/>
      <c r="H21" s="344" t="s">
        <v>129</v>
      </c>
      <c r="I21" s="344"/>
      <c r="J21" s="344"/>
      <c r="K21" s="344"/>
      <c r="L21" s="344"/>
      <c r="M21" s="344"/>
      <c r="N21" s="344"/>
      <c r="O21" s="344"/>
      <c r="P21" s="344"/>
      <c r="Q21" s="344"/>
      <c r="R21" s="344"/>
      <c r="S21" s="344"/>
      <c r="T21" s="344"/>
      <c r="U21" s="344"/>
      <c r="W21" s="76" t="s">
        <v>183</v>
      </c>
      <c r="X21" s="76"/>
      <c r="Y21" s="76"/>
      <c r="Z21" s="76"/>
      <c r="AA21" s="76"/>
    </row>
    <row r="22" spans="2:32" ht="18" customHeight="1" x14ac:dyDescent="0.15">
      <c r="B22" s="107" t="s">
        <v>120</v>
      </c>
      <c r="C22" s="108"/>
      <c r="D22" s="108"/>
      <c r="E22" s="108"/>
      <c r="F22" s="108"/>
      <c r="G22" s="108"/>
      <c r="H22" s="108"/>
      <c r="I22" s="345" t="s">
        <v>62</v>
      </c>
      <c r="J22" s="345"/>
      <c r="K22" s="345"/>
      <c r="L22" s="345"/>
      <c r="M22" s="345" t="s">
        <v>98</v>
      </c>
      <c r="N22" s="345"/>
      <c r="O22" s="345"/>
      <c r="P22" s="345"/>
      <c r="Q22" s="345" t="s">
        <v>249</v>
      </c>
      <c r="R22" s="345"/>
      <c r="S22" s="345"/>
      <c r="T22" s="345"/>
      <c r="U22" s="280" t="s">
        <v>66</v>
      </c>
      <c r="V22" s="281"/>
      <c r="W22" s="281"/>
      <c r="X22" s="282"/>
      <c r="Y22" s="280" t="s">
        <v>217</v>
      </c>
      <c r="Z22" s="281"/>
      <c r="AA22" s="281"/>
      <c r="AB22" s="282"/>
    </row>
    <row r="23" spans="2:32" ht="18" customHeight="1" x14ac:dyDescent="0.15">
      <c r="B23" s="35">
        <v>1</v>
      </c>
      <c r="C23" s="347" t="s">
        <v>71</v>
      </c>
      <c r="D23" s="347"/>
      <c r="E23" s="347"/>
      <c r="F23" s="347"/>
      <c r="G23" s="347"/>
      <c r="H23" s="347"/>
      <c r="I23" s="348">
        <v>14381000</v>
      </c>
      <c r="J23" s="348"/>
      <c r="K23" s="348"/>
      <c r="L23" s="348"/>
      <c r="M23" s="348">
        <v>14108855</v>
      </c>
      <c r="N23" s="348"/>
      <c r="O23" s="348"/>
      <c r="P23" s="348"/>
      <c r="Q23" s="348">
        <f t="shared" ref="Q23" si="2">SUM(I23-M23)</f>
        <v>272145</v>
      </c>
      <c r="R23" s="348"/>
      <c r="S23" s="348"/>
      <c r="T23" s="348"/>
      <c r="U23" s="356">
        <f>SUM(M23/M29)*100</f>
        <v>1.5411471349099255</v>
      </c>
      <c r="V23" s="357"/>
      <c r="W23" s="357"/>
      <c r="X23" s="358"/>
      <c r="Y23" s="356">
        <f t="shared" ref="Y23:Y27" si="3">SUM(M23/I23)*100</f>
        <v>98.107607259578614</v>
      </c>
      <c r="Z23" s="357"/>
      <c r="AA23" s="357"/>
      <c r="AB23" s="358"/>
    </row>
    <row r="24" spans="2:32" ht="18" customHeight="1" x14ac:dyDescent="0.15">
      <c r="B24" s="35">
        <v>2</v>
      </c>
      <c r="C24" s="347" t="s">
        <v>134</v>
      </c>
      <c r="D24" s="347"/>
      <c r="E24" s="347"/>
      <c r="F24" s="347"/>
      <c r="G24" s="347"/>
      <c r="H24" s="347"/>
      <c r="I24" s="348">
        <v>877200000</v>
      </c>
      <c r="J24" s="348"/>
      <c r="K24" s="348"/>
      <c r="L24" s="348"/>
      <c r="M24" s="348">
        <v>848554890</v>
      </c>
      <c r="N24" s="348"/>
      <c r="O24" s="348"/>
      <c r="P24" s="348"/>
      <c r="Q24" s="348">
        <f t="shared" ref="Q24:Q28" si="4">SUM(I24-M24)</f>
        <v>28645110</v>
      </c>
      <c r="R24" s="348"/>
      <c r="S24" s="348"/>
      <c r="T24" s="348"/>
      <c r="U24" s="356">
        <f>SUM(M24/M29)*100</f>
        <v>92.689870123217432</v>
      </c>
      <c r="V24" s="357"/>
      <c r="W24" s="357"/>
      <c r="X24" s="358"/>
      <c r="Y24" s="356">
        <f t="shared" si="3"/>
        <v>96.734483584131326</v>
      </c>
      <c r="Z24" s="357"/>
      <c r="AA24" s="357"/>
      <c r="AB24" s="358"/>
    </row>
    <row r="25" spans="2:32" ht="18" customHeight="1" x14ac:dyDescent="0.15">
      <c r="B25" s="35">
        <v>3</v>
      </c>
      <c r="C25" s="347" t="s">
        <v>135</v>
      </c>
      <c r="D25" s="347"/>
      <c r="E25" s="347"/>
      <c r="F25" s="347"/>
      <c r="G25" s="347"/>
      <c r="H25" s="347"/>
      <c r="I25" s="348">
        <v>34055000</v>
      </c>
      <c r="J25" s="348"/>
      <c r="K25" s="348"/>
      <c r="L25" s="348"/>
      <c r="M25" s="348">
        <v>31250669</v>
      </c>
      <c r="N25" s="348"/>
      <c r="O25" s="348"/>
      <c r="P25" s="348"/>
      <c r="Q25" s="348">
        <f t="shared" si="4"/>
        <v>2804331</v>
      </c>
      <c r="R25" s="348"/>
      <c r="S25" s="348"/>
      <c r="T25" s="348"/>
      <c r="U25" s="356">
        <f>SUM(M25/M29)*100</f>
        <v>3.413592314427246</v>
      </c>
      <c r="V25" s="357"/>
      <c r="W25" s="357"/>
      <c r="X25" s="358"/>
      <c r="Y25" s="356">
        <f t="shared" si="3"/>
        <v>91.765288503890758</v>
      </c>
      <c r="Z25" s="357"/>
      <c r="AA25" s="357"/>
      <c r="AB25" s="358"/>
    </row>
    <row r="26" spans="2:32" ht="18" customHeight="1" x14ac:dyDescent="0.15">
      <c r="B26" s="35">
        <v>4</v>
      </c>
      <c r="C26" s="347" t="s">
        <v>136</v>
      </c>
      <c r="D26" s="347"/>
      <c r="E26" s="347"/>
      <c r="F26" s="347"/>
      <c r="G26" s="347"/>
      <c r="H26" s="347"/>
      <c r="I26" s="348">
        <v>1000</v>
      </c>
      <c r="J26" s="348"/>
      <c r="K26" s="348"/>
      <c r="L26" s="348"/>
      <c r="M26" s="348">
        <v>0</v>
      </c>
      <c r="N26" s="348"/>
      <c r="O26" s="348"/>
      <c r="P26" s="348"/>
      <c r="Q26" s="348">
        <f t="shared" si="4"/>
        <v>1000</v>
      </c>
      <c r="R26" s="348"/>
      <c r="S26" s="348"/>
      <c r="T26" s="348"/>
      <c r="U26" s="356">
        <f>SUM(M26/M29)*100</f>
        <v>0</v>
      </c>
      <c r="V26" s="357"/>
      <c r="W26" s="357"/>
      <c r="X26" s="358"/>
      <c r="Y26" s="356">
        <v>0</v>
      </c>
      <c r="Z26" s="357"/>
      <c r="AA26" s="357"/>
      <c r="AB26" s="358"/>
    </row>
    <row r="27" spans="2:32" ht="18" customHeight="1" x14ac:dyDescent="0.15">
      <c r="B27" s="35">
        <v>5</v>
      </c>
      <c r="C27" s="347" t="s">
        <v>125</v>
      </c>
      <c r="D27" s="347"/>
      <c r="E27" s="347"/>
      <c r="F27" s="347"/>
      <c r="G27" s="347"/>
      <c r="H27" s="347"/>
      <c r="I27" s="348">
        <v>21585000</v>
      </c>
      <c r="J27" s="348"/>
      <c r="K27" s="348"/>
      <c r="L27" s="348"/>
      <c r="M27" s="348">
        <v>21563069</v>
      </c>
      <c r="N27" s="348"/>
      <c r="O27" s="348"/>
      <c r="P27" s="348"/>
      <c r="Q27" s="348">
        <f t="shared" si="4"/>
        <v>21931</v>
      </c>
      <c r="R27" s="348"/>
      <c r="S27" s="348"/>
      <c r="T27" s="348"/>
      <c r="U27" s="356">
        <f>SUM(M27/M29)*100</f>
        <v>2.3553904274453901</v>
      </c>
      <c r="V27" s="357"/>
      <c r="W27" s="357"/>
      <c r="X27" s="358"/>
      <c r="Y27" s="356">
        <f t="shared" si="3"/>
        <v>99.89839703497799</v>
      </c>
      <c r="Z27" s="357"/>
      <c r="AA27" s="357"/>
      <c r="AB27" s="358"/>
    </row>
    <row r="28" spans="2:32" ht="18" customHeight="1" x14ac:dyDescent="0.15">
      <c r="B28" s="35">
        <v>6</v>
      </c>
      <c r="C28" s="347" t="s">
        <v>82</v>
      </c>
      <c r="D28" s="347"/>
      <c r="E28" s="347"/>
      <c r="F28" s="347"/>
      <c r="G28" s="347"/>
      <c r="H28" s="347"/>
      <c r="I28" s="348">
        <v>1000</v>
      </c>
      <c r="J28" s="348"/>
      <c r="K28" s="348"/>
      <c r="L28" s="348"/>
      <c r="M28" s="348">
        <v>0</v>
      </c>
      <c r="N28" s="348"/>
      <c r="O28" s="348"/>
      <c r="P28" s="348"/>
      <c r="Q28" s="348">
        <f t="shared" si="4"/>
        <v>1000</v>
      </c>
      <c r="R28" s="348"/>
      <c r="S28" s="348"/>
      <c r="T28" s="348"/>
      <c r="U28" s="356"/>
      <c r="V28" s="357"/>
      <c r="W28" s="357"/>
      <c r="X28" s="358"/>
      <c r="Y28" s="356"/>
      <c r="Z28" s="357"/>
      <c r="AA28" s="357"/>
      <c r="AB28" s="358"/>
    </row>
    <row r="29" spans="2:32" ht="18" customHeight="1" x14ac:dyDescent="0.15">
      <c r="B29" s="35"/>
      <c r="C29" s="353" t="s">
        <v>109</v>
      </c>
      <c r="D29" s="353"/>
      <c r="E29" s="353"/>
      <c r="F29" s="353"/>
      <c r="G29" s="353"/>
      <c r="H29" s="353"/>
      <c r="I29" s="348">
        <f>SUM(I23:L28)</f>
        <v>947223000</v>
      </c>
      <c r="J29" s="348"/>
      <c r="K29" s="348"/>
      <c r="L29" s="348"/>
      <c r="M29" s="348">
        <f>SUM(M23:P28)</f>
        <v>915477483</v>
      </c>
      <c r="N29" s="348"/>
      <c r="O29" s="348"/>
      <c r="P29" s="348"/>
      <c r="Q29" s="348">
        <f>SUM(Q23:T28)</f>
        <v>31745517</v>
      </c>
      <c r="R29" s="348"/>
      <c r="S29" s="348"/>
      <c r="T29" s="348"/>
      <c r="U29" s="356">
        <f>SUM(U23:V28)</f>
        <v>99.999999999999986</v>
      </c>
      <c r="V29" s="357"/>
      <c r="W29" s="357"/>
      <c r="X29" s="358"/>
      <c r="Y29" s="356">
        <f>SUM(M29/I29)*100</f>
        <v>96.648569872142048</v>
      </c>
      <c r="Z29" s="357"/>
      <c r="AA29" s="357"/>
      <c r="AB29" s="358"/>
    </row>
    <row r="31" spans="2:32" ht="15" customHeight="1" x14ac:dyDescent="0.15">
      <c r="B31" s="226" t="s">
        <v>584</v>
      </c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</row>
    <row r="32" spans="2:32" ht="15" customHeight="1" x14ac:dyDescent="0.15"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6"/>
    </row>
    <row r="33" spans="2:27" ht="15" customHeight="1" x14ac:dyDescent="0.15"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6"/>
    </row>
    <row r="34" spans="2:27" ht="15" customHeight="1" x14ac:dyDescent="0.15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</row>
    <row r="35" spans="2:27" ht="15" customHeight="1" x14ac:dyDescent="0.15"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</row>
    <row r="36" spans="2:27" ht="15" customHeight="1" x14ac:dyDescent="0.15"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</row>
    <row r="37" spans="2:27" ht="15" customHeight="1" x14ac:dyDescent="0.15"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</row>
    <row r="38" spans="2:27" ht="15" customHeight="1" x14ac:dyDescent="0.15"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</row>
    <row r="39" spans="2:27" ht="15" customHeight="1" x14ac:dyDescent="0.15"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</row>
    <row r="40" spans="2:27" ht="15" customHeight="1" x14ac:dyDescent="0.15"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</row>
    <row r="41" spans="2:27" ht="15" customHeight="1" x14ac:dyDescent="0.15">
      <c r="B41" s="226"/>
      <c r="C41" s="226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</row>
    <row r="47" spans="2:27" ht="15" customHeight="1" x14ac:dyDescent="0.15">
      <c r="B47" s="124" t="s">
        <v>500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</row>
  </sheetData>
  <mergeCells count="140">
    <mergeCell ref="B31:AA41"/>
    <mergeCell ref="B47:AA47"/>
    <mergeCell ref="C29:H29"/>
    <mergeCell ref="I29:L29"/>
    <mergeCell ref="M29:P29"/>
    <mergeCell ref="Q29:T29"/>
    <mergeCell ref="U29:X29"/>
    <mergeCell ref="Y29:AB29"/>
    <mergeCell ref="C28:H28"/>
    <mergeCell ref="I28:L28"/>
    <mergeCell ref="M28:P28"/>
    <mergeCell ref="Q28:T28"/>
    <mergeCell ref="U28:X28"/>
    <mergeCell ref="Y28:AB28"/>
    <mergeCell ref="C27:H27"/>
    <mergeCell ref="I27:L27"/>
    <mergeCell ref="M27:P27"/>
    <mergeCell ref="Q27:T27"/>
    <mergeCell ref="U27:X27"/>
    <mergeCell ref="Y27:AB27"/>
    <mergeCell ref="C26:H26"/>
    <mergeCell ref="I26:L26"/>
    <mergeCell ref="M26:P26"/>
    <mergeCell ref="Q26:T26"/>
    <mergeCell ref="U26:X26"/>
    <mergeCell ref="Y26:AB26"/>
    <mergeCell ref="C25:H25"/>
    <mergeCell ref="I25:L25"/>
    <mergeCell ref="M25:P25"/>
    <mergeCell ref="Q25:T25"/>
    <mergeCell ref="U25:X25"/>
    <mergeCell ref="Y25:AB25"/>
    <mergeCell ref="C24:H24"/>
    <mergeCell ref="I24:L24"/>
    <mergeCell ref="M24:P24"/>
    <mergeCell ref="Q24:T24"/>
    <mergeCell ref="U24:X24"/>
    <mergeCell ref="Y24:AB24"/>
    <mergeCell ref="C23:H23"/>
    <mergeCell ref="I23:L23"/>
    <mergeCell ref="M23:P23"/>
    <mergeCell ref="Q23:T23"/>
    <mergeCell ref="U23:X23"/>
    <mergeCell ref="Y23:AB23"/>
    <mergeCell ref="H21:U21"/>
    <mergeCell ref="W21:AA21"/>
    <mergeCell ref="B22:H22"/>
    <mergeCell ref="I22:L22"/>
    <mergeCell ref="M22:P22"/>
    <mergeCell ref="Q22:T22"/>
    <mergeCell ref="U22:X22"/>
    <mergeCell ref="Y22:AB22"/>
    <mergeCell ref="AA18:AB18"/>
    <mergeCell ref="C19:H19"/>
    <mergeCell ref="I19:L19"/>
    <mergeCell ref="M19:P19"/>
    <mergeCell ref="Q19:T19"/>
    <mergeCell ref="U19:X19"/>
    <mergeCell ref="Y19:Z19"/>
    <mergeCell ref="AA19:AB19"/>
    <mergeCell ref="C18:H18"/>
    <mergeCell ref="I18:L18"/>
    <mergeCell ref="M18:P18"/>
    <mergeCell ref="Q18:T18"/>
    <mergeCell ref="U18:X18"/>
    <mergeCell ref="Y18:Z18"/>
    <mergeCell ref="AE16:AF16"/>
    <mergeCell ref="C17:H17"/>
    <mergeCell ref="I17:L17"/>
    <mergeCell ref="M17:P17"/>
    <mergeCell ref="Q17:T17"/>
    <mergeCell ref="Y17:AB17"/>
    <mergeCell ref="AC17:AD17"/>
    <mergeCell ref="AE17:AF17"/>
    <mergeCell ref="C16:H16"/>
    <mergeCell ref="I16:L16"/>
    <mergeCell ref="M16:P16"/>
    <mergeCell ref="Q16:T16"/>
    <mergeCell ref="Y16:AB16"/>
    <mergeCell ref="AC16:AD16"/>
    <mergeCell ref="U16:X16"/>
    <mergeCell ref="U17:X17"/>
    <mergeCell ref="AE14:AF14"/>
    <mergeCell ref="C15:H15"/>
    <mergeCell ref="I15:L15"/>
    <mergeCell ref="M15:P15"/>
    <mergeCell ref="Q15:T15"/>
    <mergeCell ref="Y15:AB15"/>
    <mergeCell ref="AC15:AD15"/>
    <mergeCell ref="AE15:AF15"/>
    <mergeCell ref="C14:H14"/>
    <mergeCell ref="I14:L14"/>
    <mergeCell ref="M14:P14"/>
    <mergeCell ref="Q14:T14"/>
    <mergeCell ref="Y14:AB14"/>
    <mergeCell ref="AC14:AD14"/>
    <mergeCell ref="U14:X14"/>
    <mergeCell ref="U15:X15"/>
    <mergeCell ref="AE12:AF12"/>
    <mergeCell ref="C13:H13"/>
    <mergeCell ref="I13:L13"/>
    <mergeCell ref="M13:P13"/>
    <mergeCell ref="Q13:T13"/>
    <mergeCell ref="Y13:AB13"/>
    <mergeCell ref="AC13:AD13"/>
    <mergeCell ref="AE13:AF13"/>
    <mergeCell ref="C12:H12"/>
    <mergeCell ref="I12:L12"/>
    <mergeCell ref="M12:P12"/>
    <mergeCell ref="Q12:T12"/>
    <mergeCell ref="Y12:AB12"/>
    <mergeCell ref="AC12:AD12"/>
    <mergeCell ref="U12:X12"/>
    <mergeCell ref="U13:X13"/>
    <mergeCell ref="AE10:AF10"/>
    <mergeCell ref="C11:H11"/>
    <mergeCell ref="I11:L11"/>
    <mergeCell ref="M11:P11"/>
    <mergeCell ref="Q11:T11"/>
    <mergeCell ref="Y11:AB11"/>
    <mergeCell ref="AC11:AD11"/>
    <mergeCell ref="AE11:AF11"/>
    <mergeCell ref="C10:H10"/>
    <mergeCell ref="I10:L10"/>
    <mergeCell ref="M10:P10"/>
    <mergeCell ref="Q10:T10"/>
    <mergeCell ref="Y10:AB10"/>
    <mergeCell ref="AC10:AD10"/>
    <mergeCell ref="U10:X10"/>
    <mergeCell ref="U11:X11"/>
    <mergeCell ref="H8:U8"/>
    <mergeCell ref="W8:AA8"/>
    <mergeCell ref="B9:H9"/>
    <mergeCell ref="I9:L9"/>
    <mergeCell ref="M9:P9"/>
    <mergeCell ref="Q9:T9"/>
    <mergeCell ref="Y9:AB9"/>
    <mergeCell ref="AC9:AD9"/>
    <mergeCell ref="AE9:AF9"/>
    <mergeCell ref="U9:X9"/>
  </mergeCells>
  <phoneticPr fontId="12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AF47"/>
  <sheetViews>
    <sheetView view="pageBreakPreview" topLeftCell="A4" zoomScaleNormal="100" zoomScaleSheetLayoutView="100" workbookViewId="0">
      <selection activeCell="B27" sqref="B27:AE33"/>
    </sheetView>
  </sheetViews>
  <sheetFormatPr defaultColWidth="3.125" defaultRowHeight="15" customHeight="1" x14ac:dyDescent="0.15"/>
  <cols>
    <col min="1" max="1" width="3.125" style="1"/>
    <col min="2" max="3" width="3.75" style="1" bestFit="1" customWidth="1"/>
    <col min="4" max="16384" width="3.125" style="1"/>
  </cols>
  <sheetData>
    <row r="1" spans="2:32" ht="15" customHeight="1" x14ac:dyDescent="0.15">
      <c r="B1" s="24"/>
      <c r="C1" s="2"/>
    </row>
    <row r="2" spans="2:32" ht="15" customHeight="1" x14ac:dyDescent="0.15">
      <c r="B2" s="14"/>
      <c r="C2" s="8"/>
    </row>
    <row r="3" spans="2:32" ht="15" customHeight="1" x14ac:dyDescent="0.15">
      <c r="B3" s="24"/>
      <c r="C3" s="2"/>
    </row>
    <row r="4" spans="2:32" ht="15" customHeight="1" x14ac:dyDescent="0.15">
      <c r="B4" s="24" t="s">
        <v>442</v>
      </c>
      <c r="C4" s="2" t="s">
        <v>202</v>
      </c>
    </row>
    <row r="5" spans="2:32" ht="15" customHeight="1" x14ac:dyDescent="0.15">
      <c r="B5" s="1" t="s">
        <v>511</v>
      </c>
      <c r="C5" s="2"/>
    </row>
    <row r="6" spans="2:32" ht="15" customHeight="1" x14ac:dyDescent="0.15">
      <c r="C6" s="2"/>
    </row>
    <row r="7" spans="2:32" ht="22.5" customHeight="1" x14ac:dyDescent="0.15">
      <c r="B7" s="1" t="s">
        <v>510</v>
      </c>
      <c r="C7" s="2"/>
    </row>
    <row r="8" spans="2:32" ht="18" customHeight="1" x14ac:dyDescent="0.15">
      <c r="C8" s="2"/>
      <c r="H8" s="344" t="s">
        <v>139</v>
      </c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  <c r="AA8" s="76" t="s">
        <v>183</v>
      </c>
      <c r="AB8" s="76"/>
      <c r="AC8" s="76"/>
      <c r="AD8" s="76"/>
      <c r="AE8" s="76"/>
    </row>
    <row r="9" spans="2:32" ht="18" customHeight="1" x14ac:dyDescent="0.15">
      <c r="B9" s="107" t="s">
        <v>120</v>
      </c>
      <c r="C9" s="108"/>
      <c r="D9" s="108"/>
      <c r="E9" s="108"/>
      <c r="F9" s="108"/>
      <c r="G9" s="108"/>
      <c r="H9" s="108"/>
      <c r="I9" s="345" t="s">
        <v>62</v>
      </c>
      <c r="J9" s="345"/>
      <c r="K9" s="345"/>
      <c r="L9" s="345"/>
      <c r="M9" s="345" t="s">
        <v>251</v>
      </c>
      <c r="N9" s="345"/>
      <c r="O9" s="345"/>
      <c r="P9" s="345"/>
      <c r="Q9" s="345" t="s">
        <v>98</v>
      </c>
      <c r="R9" s="345"/>
      <c r="S9" s="345"/>
      <c r="T9" s="345"/>
      <c r="U9" s="130" t="s">
        <v>585</v>
      </c>
      <c r="V9" s="130"/>
      <c r="W9" s="130"/>
      <c r="X9" s="130"/>
      <c r="Y9" s="130" t="s">
        <v>225</v>
      </c>
      <c r="Z9" s="130"/>
      <c r="AA9" s="130"/>
      <c r="AB9" s="130"/>
      <c r="AC9" s="130" t="s">
        <v>66</v>
      </c>
      <c r="AD9" s="130"/>
      <c r="AE9" s="130" t="s">
        <v>226</v>
      </c>
      <c r="AF9" s="130"/>
    </row>
    <row r="10" spans="2:32" ht="35.25" customHeight="1" x14ac:dyDescent="0.15">
      <c r="B10" s="35">
        <v>1</v>
      </c>
      <c r="C10" s="370" t="s">
        <v>140</v>
      </c>
      <c r="D10" s="347"/>
      <c r="E10" s="347"/>
      <c r="F10" s="347"/>
      <c r="G10" s="347"/>
      <c r="H10" s="347"/>
      <c r="I10" s="348">
        <v>36953000</v>
      </c>
      <c r="J10" s="348"/>
      <c r="K10" s="348"/>
      <c r="L10" s="348"/>
      <c r="M10" s="348">
        <v>35956800</v>
      </c>
      <c r="N10" s="348"/>
      <c r="O10" s="348"/>
      <c r="P10" s="348"/>
      <c r="Q10" s="348">
        <v>35616700</v>
      </c>
      <c r="R10" s="348"/>
      <c r="S10" s="348"/>
      <c r="T10" s="348"/>
      <c r="U10" s="369">
        <v>31100</v>
      </c>
      <c r="V10" s="369"/>
      <c r="W10" s="369"/>
      <c r="X10" s="369"/>
      <c r="Y10" s="369">
        <f>SUM(M10-Q10-U10)</f>
        <v>309000</v>
      </c>
      <c r="Z10" s="369"/>
      <c r="AA10" s="369"/>
      <c r="AB10" s="369"/>
      <c r="AC10" s="346">
        <f>SUM(Q10/Q15)*100</f>
        <v>19.648646993043755</v>
      </c>
      <c r="AD10" s="346"/>
      <c r="AE10" s="346">
        <f>ROUND((Q10/M10)*100,1-1)</f>
        <v>99</v>
      </c>
      <c r="AF10" s="346"/>
    </row>
    <row r="11" spans="2:32" ht="19.5" customHeight="1" x14ac:dyDescent="0.15">
      <c r="B11" s="35">
        <v>2</v>
      </c>
      <c r="C11" s="347" t="s">
        <v>56</v>
      </c>
      <c r="D11" s="347"/>
      <c r="E11" s="347"/>
      <c r="F11" s="347"/>
      <c r="G11" s="347"/>
      <c r="H11" s="347"/>
      <c r="I11" s="348">
        <v>2000</v>
      </c>
      <c r="J11" s="348"/>
      <c r="K11" s="348"/>
      <c r="L11" s="348"/>
      <c r="M11" s="348">
        <v>19500</v>
      </c>
      <c r="N11" s="348"/>
      <c r="O11" s="348"/>
      <c r="P11" s="348"/>
      <c r="Q11" s="348">
        <v>19500</v>
      </c>
      <c r="R11" s="348"/>
      <c r="S11" s="348"/>
      <c r="T11" s="348"/>
      <c r="U11" s="369"/>
      <c r="V11" s="369"/>
      <c r="W11" s="369"/>
      <c r="X11" s="369"/>
      <c r="Y11" s="369">
        <f t="shared" ref="Y11:Y14" si="0">SUM(M11-Q11-U11)</f>
        <v>0</v>
      </c>
      <c r="Z11" s="369"/>
      <c r="AA11" s="369"/>
      <c r="AB11" s="369"/>
      <c r="AC11" s="346">
        <f>SUM(Q11/Q15)*100</f>
        <v>1.0757555202035933E-2</v>
      </c>
      <c r="AD11" s="346"/>
      <c r="AE11" s="346">
        <f>SUM(Q11/M11)*100</f>
        <v>100</v>
      </c>
      <c r="AF11" s="346"/>
    </row>
    <row r="12" spans="2:32" ht="18" customHeight="1" x14ac:dyDescent="0.15">
      <c r="B12" s="35">
        <v>3</v>
      </c>
      <c r="C12" s="347" t="s">
        <v>51</v>
      </c>
      <c r="D12" s="347"/>
      <c r="E12" s="347"/>
      <c r="F12" s="347"/>
      <c r="G12" s="347"/>
      <c r="H12" s="347"/>
      <c r="I12" s="348">
        <v>142644000</v>
      </c>
      <c r="J12" s="348"/>
      <c r="K12" s="348"/>
      <c r="L12" s="348"/>
      <c r="M12" s="348">
        <v>140313868</v>
      </c>
      <c r="N12" s="348"/>
      <c r="O12" s="348"/>
      <c r="P12" s="348"/>
      <c r="Q12" s="348">
        <v>140313868</v>
      </c>
      <c r="R12" s="348"/>
      <c r="S12" s="348"/>
      <c r="T12" s="348"/>
      <c r="U12" s="369"/>
      <c r="V12" s="369"/>
      <c r="W12" s="369"/>
      <c r="X12" s="369"/>
      <c r="Y12" s="369">
        <f t="shared" si="0"/>
        <v>0</v>
      </c>
      <c r="Z12" s="369"/>
      <c r="AA12" s="369"/>
      <c r="AB12" s="369"/>
      <c r="AC12" s="346">
        <f>SUM(Q12/Q15)*100</f>
        <v>77.406881057496577</v>
      </c>
      <c r="AD12" s="346"/>
      <c r="AE12" s="346">
        <f>SUM(Q12/M12)*100</f>
        <v>100</v>
      </c>
      <c r="AF12" s="346"/>
    </row>
    <row r="13" spans="2:32" ht="18" customHeight="1" x14ac:dyDescent="0.15">
      <c r="B13" s="35">
        <v>4</v>
      </c>
      <c r="C13" s="347" t="s">
        <v>52</v>
      </c>
      <c r="D13" s="347"/>
      <c r="E13" s="347"/>
      <c r="F13" s="347"/>
      <c r="G13" s="347"/>
      <c r="H13" s="347"/>
      <c r="I13" s="348">
        <v>501000</v>
      </c>
      <c r="J13" s="348"/>
      <c r="K13" s="348"/>
      <c r="L13" s="348"/>
      <c r="M13" s="348">
        <v>2209277</v>
      </c>
      <c r="N13" s="348"/>
      <c r="O13" s="348"/>
      <c r="P13" s="348"/>
      <c r="Q13" s="348">
        <v>2209277</v>
      </c>
      <c r="R13" s="348"/>
      <c r="S13" s="348"/>
      <c r="T13" s="348"/>
      <c r="U13" s="369"/>
      <c r="V13" s="369"/>
      <c r="W13" s="369"/>
      <c r="X13" s="369"/>
      <c r="Y13" s="369">
        <f t="shared" si="0"/>
        <v>0</v>
      </c>
      <c r="Z13" s="369"/>
      <c r="AA13" s="369"/>
      <c r="AB13" s="369"/>
      <c r="AC13" s="346">
        <f>SUM(Q13/Q15)*100</f>
        <v>1.2187907325173508</v>
      </c>
      <c r="AD13" s="346"/>
      <c r="AE13" s="346">
        <f>SUM(Q13/M13)*100</f>
        <v>100</v>
      </c>
      <c r="AF13" s="346"/>
    </row>
    <row r="14" spans="2:32" ht="18" customHeight="1" x14ac:dyDescent="0.15">
      <c r="B14" s="35">
        <v>5</v>
      </c>
      <c r="C14" s="347" t="s">
        <v>118</v>
      </c>
      <c r="D14" s="347"/>
      <c r="E14" s="347"/>
      <c r="F14" s="347"/>
      <c r="G14" s="347"/>
      <c r="H14" s="347"/>
      <c r="I14" s="348">
        <v>3567000</v>
      </c>
      <c r="J14" s="348"/>
      <c r="K14" s="348"/>
      <c r="L14" s="348"/>
      <c r="M14" s="348">
        <v>3108607</v>
      </c>
      <c r="N14" s="348"/>
      <c r="O14" s="348"/>
      <c r="P14" s="348"/>
      <c r="Q14" s="348">
        <v>3108607</v>
      </c>
      <c r="R14" s="348"/>
      <c r="S14" s="348"/>
      <c r="T14" s="348"/>
      <c r="U14" s="369"/>
      <c r="V14" s="369"/>
      <c r="W14" s="369"/>
      <c r="X14" s="369"/>
      <c r="Y14" s="369">
        <f t="shared" si="0"/>
        <v>0</v>
      </c>
      <c r="Z14" s="369"/>
      <c r="AA14" s="369"/>
      <c r="AB14" s="369"/>
      <c r="AC14" s="346">
        <f>SUM(Q14/Q15)*100</f>
        <v>1.7149236617402728</v>
      </c>
      <c r="AD14" s="346"/>
      <c r="AE14" s="346">
        <f>SUM(Q14/M14)*100</f>
        <v>100</v>
      </c>
      <c r="AF14" s="346"/>
    </row>
    <row r="15" spans="2:32" ht="18" customHeight="1" x14ac:dyDescent="0.15">
      <c r="B15" s="35"/>
      <c r="C15" s="353" t="s">
        <v>109</v>
      </c>
      <c r="D15" s="353"/>
      <c r="E15" s="353"/>
      <c r="F15" s="353"/>
      <c r="G15" s="353"/>
      <c r="H15" s="353"/>
      <c r="I15" s="348">
        <f>SUM(I10:L14)</f>
        <v>183667000</v>
      </c>
      <c r="J15" s="348"/>
      <c r="K15" s="348"/>
      <c r="L15" s="348"/>
      <c r="M15" s="348">
        <f>SUM(M10:P14)</f>
        <v>181608052</v>
      </c>
      <c r="N15" s="348"/>
      <c r="O15" s="348"/>
      <c r="P15" s="348"/>
      <c r="Q15" s="348">
        <f>SUM(Q10:T14)</f>
        <v>181267952</v>
      </c>
      <c r="R15" s="348"/>
      <c r="S15" s="348"/>
      <c r="T15" s="348"/>
      <c r="U15" s="369">
        <f>SUM(U10:X14)</f>
        <v>31100</v>
      </c>
      <c r="V15" s="369"/>
      <c r="W15" s="369"/>
      <c r="X15" s="369"/>
      <c r="Y15" s="369">
        <f>SUM(Y10:AB14)</f>
        <v>309000</v>
      </c>
      <c r="Z15" s="369"/>
      <c r="AA15" s="369"/>
      <c r="AB15" s="369"/>
      <c r="AC15" s="346">
        <f>SUM(AC10:AD14)</f>
        <v>99.999999999999986</v>
      </c>
      <c r="AD15" s="130"/>
      <c r="AE15" s="346">
        <f>SUM(Q15/M15)*100</f>
        <v>99.812728567783992</v>
      </c>
      <c r="AF15" s="346"/>
    </row>
    <row r="16" spans="2:32" ht="18" customHeight="1" x14ac:dyDescent="0.15">
      <c r="C16" s="352"/>
      <c r="D16" s="352"/>
      <c r="E16" s="352"/>
      <c r="F16" s="352"/>
      <c r="G16" s="352"/>
      <c r="H16" s="352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</row>
    <row r="17" spans="2:32" ht="18" customHeight="1" x14ac:dyDescent="0.15">
      <c r="C17" s="352"/>
      <c r="D17" s="352"/>
      <c r="E17" s="352"/>
      <c r="F17" s="352"/>
      <c r="G17" s="352"/>
      <c r="H17" s="352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</row>
    <row r="18" spans="2:32" ht="18" customHeight="1" x14ac:dyDescent="0.15">
      <c r="B18" s="1" t="s">
        <v>137</v>
      </c>
      <c r="C18" s="2"/>
    </row>
    <row r="19" spans="2:32" ht="18" customHeight="1" x14ac:dyDescent="0.15">
      <c r="C19" s="2"/>
      <c r="H19" s="344" t="s">
        <v>480</v>
      </c>
      <c r="I19" s="344"/>
      <c r="J19" s="344"/>
      <c r="K19" s="344"/>
      <c r="L19" s="344"/>
      <c r="M19" s="344"/>
      <c r="N19" s="344"/>
      <c r="O19" s="34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AA19" s="76" t="s">
        <v>183</v>
      </c>
      <c r="AB19" s="76"/>
      <c r="AC19" s="76"/>
      <c r="AD19" s="76"/>
      <c r="AE19" s="76"/>
    </row>
    <row r="20" spans="2:32" ht="18" customHeight="1" x14ac:dyDescent="0.15">
      <c r="B20" s="107" t="s">
        <v>120</v>
      </c>
      <c r="C20" s="108"/>
      <c r="D20" s="108"/>
      <c r="E20" s="108"/>
      <c r="F20" s="108"/>
      <c r="G20" s="108"/>
      <c r="H20" s="108"/>
      <c r="I20" s="345" t="s">
        <v>62</v>
      </c>
      <c r="J20" s="345"/>
      <c r="K20" s="345"/>
      <c r="L20" s="345"/>
      <c r="M20" s="345" t="s">
        <v>98</v>
      </c>
      <c r="N20" s="345"/>
      <c r="O20" s="345"/>
      <c r="P20" s="345"/>
      <c r="Q20" s="345" t="s">
        <v>249</v>
      </c>
      <c r="R20" s="345"/>
      <c r="S20" s="345"/>
      <c r="T20" s="345"/>
      <c r="U20" s="280" t="s">
        <v>66</v>
      </c>
      <c r="V20" s="281"/>
      <c r="W20" s="281"/>
      <c r="X20" s="282"/>
      <c r="Y20" s="280" t="s">
        <v>217</v>
      </c>
      <c r="Z20" s="281"/>
      <c r="AA20" s="281"/>
      <c r="AB20" s="282"/>
    </row>
    <row r="21" spans="2:32" ht="18" customHeight="1" x14ac:dyDescent="0.15">
      <c r="B21" s="35">
        <v>1</v>
      </c>
      <c r="C21" s="347" t="s">
        <v>71</v>
      </c>
      <c r="D21" s="347"/>
      <c r="E21" s="347"/>
      <c r="F21" s="347"/>
      <c r="G21" s="347"/>
      <c r="H21" s="347"/>
      <c r="I21" s="348">
        <v>663000</v>
      </c>
      <c r="J21" s="348"/>
      <c r="K21" s="348"/>
      <c r="L21" s="348"/>
      <c r="M21" s="348">
        <v>568918</v>
      </c>
      <c r="N21" s="348"/>
      <c r="O21" s="348"/>
      <c r="P21" s="348"/>
      <c r="Q21" s="348">
        <f>SUM(I21-M21)</f>
        <v>94082</v>
      </c>
      <c r="R21" s="348"/>
      <c r="S21" s="348"/>
      <c r="T21" s="348"/>
      <c r="U21" s="356">
        <f>SUM(M21/M25)*100</f>
        <v>0.31671838957652354</v>
      </c>
      <c r="V21" s="357"/>
      <c r="W21" s="357"/>
      <c r="X21" s="358"/>
      <c r="Y21" s="356">
        <f>SUM(M21/I21)*100</f>
        <v>85.80965309200603</v>
      </c>
      <c r="Z21" s="357"/>
      <c r="AA21" s="357"/>
      <c r="AB21" s="358"/>
    </row>
    <row r="22" spans="2:32" ht="36.75" customHeight="1" x14ac:dyDescent="0.15">
      <c r="B22" s="35">
        <v>2</v>
      </c>
      <c r="C22" s="347" t="s">
        <v>141</v>
      </c>
      <c r="D22" s="347"/>
      <c r="E22" s="347"/>
      <c r="F22" s="347"/>
      <c r="G22" s="347"/>
      <c r="H22" s="347"/>
      <c r="I22" s="348">
        <v>179071000</v>
      </c>
      <c r="J22" s="348"/>
      <c r="K22" s="348"/>
      <c r="L22" s="348"/>
      <c r="M22" s="348">
        <v>175515650</v>
      </c>
      <c r="N22" s="348"/>
      <c r="O22" s="348"/>
      <c r="P22" s="348"/>
      <c r="Q22" s="348">
        <f>SUM(I22-M22)</f>
        <v>3555350</v>
      </c>
      <c r="R22" s="348"/>
      <c r="S22" s="348"/>
      <c r="T22" s="348"/>
      <c r="U22" s="356">
        <f>SUM(M22/M25)*100</f>
        <v>97.710098842850385</v>
      </c>
      <c r="V22" s="357"/>
      <c r="W22" s="357"/>
      <c r="X22" s="358"/>
      <c r="Y22" s="356">
        <f>SUM(M22/I22)*100</f>
        <v>98.014558471220909</v>
      </c>
      <c r="Z22" s="357"/>
      <c r="AA22" s="357"/>
      <c r="AB22" s="358"/>
    </row>
    <row r="23" spans="2:32" ht="18" customHeight="1" x14ac:dyDescent="0.15">
      <c r="B23" s="35">
        <v>3</v>
      </c>
      <c r="C23" s="347" t="s">
        <v>123</v>
      </c>
      <c r="D23" s="347"/>
      <c r="E23" s="347"/>
      <c r="F23" s="347"/>
      <c r="G23" s="347"/>
      <c r="H23" s="347"/>
      <c r="I23" s="348">
        <v>3394000</v>
      </c>
      <c r="J23" s="348"/>
      <c r="K23" s="348"/>
      <c r="L23" s="348"/>
      <c r="M23" s="348">
        <v>3090737</v>
      </c>
      <c r="N23" s="348"/>
      <c r="O23" s="348"/>
      <c r="P23" s="348"/>
      <c r="Q23" s="348">
        <f>SUM(I23-M23)</f>
        <v>303263</v>
      </c>
      <c r="R23" s="348"/>
      <c r="S23" s="348"/>
      <c r="T23" s="348"/>
      <c r="U23" s="356">
        <f>SUM(M23/M25)*100</f>
        <v>1.7206227351649548</v>
      </c>
      <c r="V23" s="357"/>
      <c r="W23" s="357"/>
      <c r="X23" s="358"/>
      <c r="Y23" s="356">
        <f>SUM(M23/I23)*100</f>
        <v>91.064731879787857</v>
      </c>
      <c r="Z23" s="357"/>
      <c r="AA23" s="357"/>
      <c r="AB23" s="358"/>
    </row>
    <row r="24" spans="2:32" ht="18" customHeight="1" x14ac:dyDescent="0.15">
      <c r="B24" s="35">
        <v>4</v>
      </c>
      <c r="C24" s="347" t="s">
        <v>125</v>
      </c>
      <c r="D24" s="347"/>
      <c r="E24" s="347"/>
      <c r="F24" s="347"/>
      <c r="G24" s="347"/>
      <c r="H24" s="347"/>
      <c r="I24" s="348">
        <v>539000</v>
      </c>
      <c r="J24" s="348"/>
      <c r="K24" s="348"/>
      <c r="L24" s="348"/>
      <c r="M24" s="348">
        <v>453671</v>
      </c>
      <c r="N24" s="348"/>
      <c r="O24" s="348"/>
      <c r="P24" s="348"/>
      <c r="Q24" s="348">
        <f>SUM(I24-M24)</f>
        <v>85329</v>
      </c>
      <c r="R24" s="348"/>
      <c r="S24" s="348"/>
      <c r="T24" s="348"/>
      <c r="U24" s="356">
        <f>SUM(M24/M25)*100</f>
        <v>0.25256003240813441</v>
      </c>
      <c r="V24" s="357"/>
      <c r="W24" s="357"/>
      <c r="X24" s="358"/>
      <c r="Y24" s="356">
        <f>SUM(M24/I24)*100</f>
        <v>84.169016697588134</v>
      </c>
      <c r="Z24" s="357"/>
      <c r="AA24" s="357"/>
      <c r="AB24" s="358"/>
    </row>
    <row r="25" spans="2:32" ht="18" customHeight="1" x14ac:dyDescent="0.15">
      <c r="B25" s="35"/>
      <c r="C25" s="353" t="s">
        <v>109</v>
      </c>
      <c r="D25" s="353"/>
      <c r="E25" s="353"/>
      <c r="F25" s="353"/>
      <c r="G25" s="353"/>
      <c r="H25" s="353"/>
      <c r="I25" s="348">
        <f>SUM(I21:L24)</f>
        <v>183667000</v>
      </c>
      <c r="J25" s="348"/>
      <c r="K25" s="348"/>
      <c r="L25" s="348"/>
      <c r="M25" s="348">
        <f>SUM(M21:P24)</f>
        <v>179628976</v>
      </c>
      <c r="N25" s="348"/>
      <c r="O25" s="348"/>
      <c r="P25" s="348"/>
      <c r="Q25" s="348">
        <f>SUM(Q21:T24)</f>
        <v>4038024</v>
      </c>
      <c r="R25" s="348"/>
      <c r="S25" s="348"/>
      <c r="T25" s="348"/>
      <c r="U25" s="356">
        <f>SUM(U21:V24)</f>
        <v>100</v>
      </c>
      <c r="V25" s="357"/>
      <c r="W25" s="357"/>
      <c r="X25" s="358"/>
      <c r="Y25" s="356">
        <f>SUM(M25/I25)*100</f>
        <v>97.801442828597402</v>
      </c>
      <c r="Z25" s="357"/>
      <c r="AA25" s="357"/>
      <c r="AB25" s="358"/>
    </row>
    <row r="27" spans="2:32" ht="15" customHeight="1" x14ac:dyDescent="0.15">
      <c r="B27" s="229" t="s">
        <v>586</v>
      </c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</row>
    <row r="28" spans="2:32" ht="15" customHeight="1" x14ac:dyDescent="0.15"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</row>
    <row r="29" spans="2:32" ht="15" customHeight="1" x14ac:dyDescent="0.15"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</row>
    <row r="30" spans="2:32" ht="15" customHeight="1" x14ac:dyDescent="0.15"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</row>
    <row r="31" spans="2:32" ht="15" customHeight="1" x14ac:dyDescent="0.15"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</row>
    <row r="32" spans="2:32" ht="15" customHeight="1" x14ac:dyDescent="0.15"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</row>
    <row r="33" spans="2:31" ht="15" customHeight="1" x14ac:dyDescent="0.15"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</row>
    <row r="47" spans="2:31" ht="15" customHeight="1" x14ac:dyDescent="0.15">
      <c r="B47" s="124" t="s">
        <v>501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</row>
  </sheetData>
  <mergeCells count="114">
    <mergeCell ref="B27:AE33"/>
    <mergeCell ref="B47:AE47"/>
    <mergeCell ref="C25:H25"/>
    <mergeCell ref="I25:L25"/>
    <mergeCell ref="M25:P25"/>
    <mergeCell ref="Q25:T25"/>
    <mergeCell ref="U25:X25"/>
    <mergeCell ref="Y25:AB25"/>
    <mergeCell ref="C24:H24"/>
    <mergeCell ref="I24:L24"/>
    <mergeCell ref="M24:P24"/>
    <mergeCell ref="Q24:T24"/>
    <mergeCell ref="U24:X24"/>
    <mergeCell ref="Y24:AB24"/>
    <mergeCell ref="C23:H23"/>
    <mergeCell ref="I23:L23"/>
    <mergeCell ref="M23:P23"/>
    <mergeCell ref="Q23:T23"/>
    <mergeCell ref="U23:X23"/>
    <mergeCell ref="Y23:AB23"/>
    <mergeCell ref="C22:H22"/>
    <mergeCell ref="I22:L22"/>
    <mergeCell ref="M22:P22"/>
    <mergeCell ref="Q22:T22"/>
    <mergeCell ref="U22:X22"/>
    <mergeCell ref="Y22:AB22"/>
    <mergeCell ref="C21:H21"/>
    <mergeCell ref="I21:L21"/>
    <mergeCell ref="M21:P21"/>
    <mergeCell ref="Q21:T21"/>
    <mergeCell ref="U21:X21"/>
    <mergeCell ref="Y21:AB21"/>
    <mergeCell ref="H19:Y19"/>
    <mergeCell ref="AA19:AE19"/>
    <mergeCell ref="B20:H20"/>
    <mergeCell ref="I20:L20"/>
    <mergeCell ref="M20:P20"/>
    <mergeCell ref="Q20:T20"/>
    <mergeCell ref="U20:X20"/>
    <mergeCell ref="Y20:AB20"/>
    <mergeCell ref="AE16:AF16"/>
    <mergeCell ref="C17:H17"/>
    <mergeCell ref="I17:L17"/>
    <mergeCell ref="M17:P17"/>
    <mergeCell ref="Q17:T17"/>
    <mergeCell ref="Y17:AB17"/>
    <mergeCell ref="AC17:AD17"/>
    <mergeCell ref="AE17:AF17"/>
    <mergeCell ref="C16:H16"/>
    <mergeCell ref="I16:L16"/>
    <mergeCell ref="M16:P16"/>
    <mergeCell ref="Q16:T16"/>
    <mergeCell ref="Y16:AB16"/>
    <mergeCell ref="AC16:AD16"/>
    <mergeCell ref="U16:X16"/>
    <mergeCell ref="U17:X17"/>
    <mergeCell ref="AE14:AF14"/>
    <mergeCell ref="C15:H15"/>
    <mergeCell ref="I15:L15"/>
    <mergeCell ref="M15:P15"/>
    <mergeCell ref="Q15:T15"/>
    <mergeCell ref="Y15:AB15"/>
    <mergeCell ref="AC15:AD15"/>
    <mergeCell ref="AE15:AF15"/>
    <mergeCell ref="C14:H14"/>
    <mergeCell ref="I14:L14"/>
    <mergeCell ref="M14:P14"/>
    <mergeCell ref="Q14:T14"/>
    <mergeCell ref="Y14:AB14"/>
    <mergeCell ref="AC14:AD14"/>
    <mergeCell ref="U14:X14"/>
    <mergeCell ref="U15:X15"/>
    <mergeCell ref="AE12:AF12"/>
    <mergeCell ref="C13:H13"/>
    <mergeCell ref="I13:L13"/>
    <mergeCell ref="M13:P13"/>
    <mergeCell ref="Q13:T13"/>
    <mergeCell ref="Y13:AB13"/>
    <mergeCell ref="AC13:AD13"/>
    <mergeCell ref="AE13:AF13"/>
    <mergeCell ref="C12:H12"/>
    <mergeCell ref="I12:L12"/>
    <mergeCell ref="M12:P12"/>
    <mergeCell ref="Q12:T12"/>
    <mergeCell ref="Y12:AB12"/>
    <mergeCell ref="AC12:AD12"/>
    <mergeCell ref="U12:X12"/>
    <mergeCell ref="U13:X13"/>
    <mergeCell ref="AE10:AF10"/>
    <mergeCell ref="C11:H11"/>
    <mergeCell ref="I11:L11"/>
    <mergeCell ref="M11:P11"/>
    <mergeCell ref="Q11:T11"/>
    <mergeCell ref="Y11:AB11"/>
    <mergeCell ref="AC11:AD11"/>
    <mergeCell ref="AE11:AF11"/>
    <mergeCell ref="C10:H10"/>
    <mergeCell ref="I10:L10"/>
    <mergeCell ref="M10:P10"/>
    <mergeCell ref="Q10:T10"/>
    <mergeCell ref="Y10:AB10"/>
    <mergeCell ref="AC10:AD10"/>
    <mergeCell ref="U10:X10"/>
    <mergeCell ref="U11:X11"/>
    <mergeCell ref="H8:Y8"/>
    <mergeCell ref="AA8:AE8"/>
    <mergeCell ref="B9:H9"/>
    <mergeCell ref="I9:L9"/>
    <mergeCell ref="M9:P9"/>
    <mergeCell ref="Q9:T9"/>
    <mergeCell ref="Y9:AB9"/>
    <mergeCell ref="AC9:AD9"/>
    <mergeCell ref="AE9:AF9"/>
    <mergeCell ref="U9:X9"/>
  </mergeCells>
  <phoneticPr fontId="12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AB50"/>
  <sheetViews>
    <sheetView view="pageBreakPreview" topLeftCell="A7" zoomScaleNormal="100" zoomScaleSheetLayoutView="100" workbookViewId="0">
      <selection activeCell="AT15" sqref="AT15"/>
    </sheetView>
  </sheetViews>
  <sheetFormatPr defaultColWidth="3.125" defaultRowHeight="15" customHeight="1" x14ac:dyDescent="0.15"/>
  <cols>
    <col min="1" max="1" width="3.125" style="1"/>
    <col min="2" max="3" width="3.75" style="1" bestFit="1" customWidth="1"/>
    <col min="4" max="16384" width="3.125" style="1"/>
  </cols>
  <sheetData>
    <row r="1" spans="2:28" ht="15" customHeight="1" x14ac:dyDescent="0.15">
      <c r="B1" s="24"/>
      <c r="C1" s="2"/>
    </row>
    <row r="2" spans="2:28" ht="15" customHeight="1" x14ac:dyDescent="0.15">
      <c r="B2" s="14"/>
      <c r="C2" s="8"/>
    </row>
    <row r="3" spans="2:28" ht="15" customHeight="1" x14ac:dyDescent="0.15">
      <c r="B3" s="24"/>
      <c r="C3" s="2"/>
    </row>
    <row r="4" spans="2:28" ht="15" customHeight="1" x14ac:dyDescent="0.15">
      <c r="B4" s="24" t="s">
        <v>144</v>
      </c>
      <c r="C4" s="2" t="s">
        <v>203</v>
      </c>
    </row>
    <row r="5" spans="2:28" ht="15" customHeight="1" x14ac:dyDescent="0.15">
      <c r="B5" s="229" t="s">
        <v>512</v>
      </c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  <c r="T5" s="371"/>
      <c r="U5" s="371"/>
      <c r="V5" s="371"/>
      <c r="W5" s="371"/>
      <c r="X5" s="371"/>
      <c r="Y5" s="371"/>
      <c r="Z5" s="371"/>
      <c r="AA5" s="371"/>
      <c r="AB5" s="371"/>
    </row>
    <row r="6" spans="2:28" ht="15" customHeight="1" x14ac:dyDescent="0.15"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</row>
    <row r="7" spans="2:28" ht="15" customHeight="1" x14ac:dyDescent="0.15">
      <c r="C7" s="2"/>
    </row>
    <row r="8" spans="2:28" ht="22.5" customHeight="1" x14ac:dyDescent="0.15">
      <c r="B8" s="1" t="s">
        <v>138</v>
      </c>
      <c r="C8" s="2"/>
    </row>
    <row r="9" spans="2:28" ht="18" customHeight="1" x14ac:dyDescent="0.15">
      <c r="C9" s="2"/>
      <c r="H9" s="372" t="s">
        <v>145</v>
      </c>
      <c r="I9" s="372"/>
      <c r="J9" s="372"/>
      <c r="K9" s="372"/>
      <c r="L9" s="372"/>
      <c r="M9" s="372"/>
      <c r="N9" s="372"/>
      <c r="O9" s="372"/>
      <c r="P9" s="372"/>
      <c r="Q9" s="372"/>
      <c r="R9" s="372"/>
      <c r="S9" s="372"/>
      <c r="T9" s="372"/>
      <c r="U9" s="372"/>
      <c r="W9" s="76" t="s">
        <v>183</v>
      </c>
      <c r="X9" s="76"/>
      <c r="Y9" s="76"/>
      <c r="Z9" s="76"/>
      <c r="AA9" s="76"/>
    </row>
    <row r="10" spans="2:28" ht="18" customHeight="1" x14ac:dyDescent="0.15">
      <c r="B10" s="107" t="s">
        <v>120</v>
      </c>
      <c r="C10" s="108"/>
      <c r="D10" s="108"/>
      <c r="E10" s="108"/>
      <c r="F10" s="108"/>
      <c r="G10" s="108"/>
      <c r="H10" s="108"/>
      <c r="I10" s="345" t="s">
        <v>62</v>
      </c>
      <c r="J10" s="345"/>
      <c r="K10" s="345"/>
      <c r="L10" s="345"/>
      <c r="M10" s="345" t="s">
        <v>251</v>
      </c>
      <c r="N10" s="345"/>
      <c r="O10" s="345"/>
      <c r="P10" s="345"/>
      <c r="Q10" s="345" t="s">
        <v>98</v>
      </c>
      <c r="R10" s="345"/>
      <c r="S10" s="345"/>
      <c r="T10" s="345"/>
      <c r="U10" s="130" t="s">
        <v>225</v>
      </c>
      <c r="V10" s="130"/>
      <c r="W10" s="130"/>
      <c r="X10" s="130"/>
      <c r="Y10" s="130" t="s">
        <v>66</v>
      </c>
      <c r="Z10" s="130"/>
      <c r="AA10" s="130" t="s">
        <v>226</v>
      </c>
      <c r="AB10" s="130"/>
    </row>
    <row r="11" spans="2:28" ht="18" customHeight="1" x14ac:dyDescent="0.15">
      <c r="B11" s="35">
        <v>1</v>
      </c>
      <c r="C11" s="347" t="s">
        <v>56</v>
      </c>
      <c r="D11" s="347"/>
      <c r="E11" s="347"/>
      <c r="F11" s="347"/>
      <c r="G11" s="347"/>
      <c r="H11" s="347"/>
      <c r="I11" s="348">
        <v>50475000</v>
      </c>
      <c r="J11" s="348"/>
      <c r="K11" s="348"/>
      <c r="L11" s="348"/>
      <c r="M11" s="348">
        <v>43234668</v>
      </c>
      <c r="N11" s="348"/>
      <c r="O11" s="348"/>
      <c r="P11" s="348"/>
      <c r="Q11" s="348">
        <v>43161228</v>
      </c>
      <c r="R11" s="348"/>
      <c r="S11" s="348"/>
      <c r="T11" s="348"/>
      <c r="U11" s="348">
        <f>SUM(M11-Q11)</f>
        <v>73440</v>
      </c>
      <c r="V11" s="348"/>
      <c r="W11" s="348"/>
      <c r="X11" s="348"/>
      <c r="Y11" s="346">
        <f>SUM(Q11/Q15)*100</f>
        <v>34.806617804597792</v>
      </c>
      <c r="Z11" s="346"/>
      <c r="AA11" s="346">
        <f t="shared" ref="AA11:AA12" si="0">SUM(Q11/M11)*100</f>
        <v>99.830136315606723</v>
      </c>
      <c r="AB11" s="346"/>
    </row>
    <row r="12" spans="2:28" ht="18" customHeight="1" x14ac:dyDescent="0.15">
      <c r="B12" s="35">
        <v>2</v>
      </c>
      <c r="C12" s="347" t="s">
        <v>116</v>
      </c>
      <c r="D12" s="347"/>
      <c r="E12" s="347"/>
      <c r="F12" s="347"/>
      <c r="G12" s="347"/>
      <c r="H12" s="347"/>
      <c r="I12" s="348">
        <v>66217000</v>
      </c>
      <c r="J12" s="348"/>
      <c r="K12" s="348"/>
      <c r="L12" s="348"/>
      <c r="M12" s="348">
        <v>65026960</v>
      </c>
      <c r="N12" s="348"/>
      <c r="O12" s="348"/>
      <c r="P12" s="348"/>
      <c r="Q12" s="348">
        <v>65026960</v>
      </c>
      <c r="R12" s="348"/>
      <c r="S12" s="348"/>
      <c r="T12" s="348"/>
      <c r="U12" s="348">
        <f>SUM(M12-Q12)</f>
        <v>0</v>
      </c>
      <c r="V12" s="348"/>
      <c r="W12" s="348"/>
      <c r="X12" s="348"/>
      <c r="Y12" s="346">
        <f>SUM(Q12/Q15)*100</f>
        <v>52.439855133752644</v>
      </c>
      <c r="Z12" s="346"/>
      <c r="AA12" s="346">
        <f t="shared" si="0"/>
        <v>100</v>
      </c>
      <c r="AB12" s="346"/>
    </row>
    <row r="13" spans="2:28" ht="18" customHeight="1" x14ac:dyDescent="0.15">
      <c r="B13" s="35">
        <v>3</v>
      </c>
      <c r="C13" s="347" t="s">
        <v>117</v>
      </c>
      <c r="D13" s="347"/>
      <c r="E13" s="347"/>
      <c r="F13" s="347"/>
      <c r="G13" s="347"/>
      <c r="H13" s="347"/>
      <c r="I13" s="348">
        <v>1000</v>
      </c>
      <c r="J13" s="348"/>
      <c r="K13" s="348"/>
      <c r="L13" s="348"/>
      <c r="M13" s="348">
        <v>0</v>
      </c>
      <c r="N13" s="348"/>
      <c r="O13" s="348"/>
      <c r="P13" s="348"/>
      <c r="Q13" s="348">
        <v>0</v>
      </c>
      <c r="R13" s="348"/>
      <c r="S13" s="348"/>
      <c r="T13" s="348"/>
      <c r="U13" s="348">
        <f>SUM(M13-Q13)</f>
        <v>0</v>
      </c>
      <c r="V13" s="348"/>
      <c r="W13" s="348"/>
      <c r="X13" s="348"/>
      <c r="Y13" s="346">
        <f>SUM(Q13/Q15)*100</f>
        <v>0</v>
      </c>
      <c r="Z13" s="346"/>
      <c r="AA13" s="346">
        <v>0</v>
      </c>
      <c r="AB13" s="346"/>
    </row>
    <row r="14" spans="2:28" ht="18" customHeight="1" x14ac:dyDescent="0.15">
      <c r="B14" s="35">
        <v>4</v>
      </c>
      <c r="C14" s="347" t="s">
        <v>118</v>
      </c>
      <c r="D14" s="347"/>
      <c r="E14" s="347"/>
      <c r="F14" s="347"/>
      <c r="G14" s="347"/>
      <c r="H14" s="347"/>
      <c r="I14" s="348">
        <v>16719000</v>
      </c>
      <c r="J14" s="348"/>
      <c r="K14" s="348"/>
      <c r="L14" s="348"/>
      <c r="M14" s="348">
        <v>17261274</v>
      </c>
      <c r="N14" s="348"/>
      <c r="O14" s="348"/>
      <c r="P14" s="348"/>
      <c r="Q14" s="348">
        <v>15814748</v>
      </c>
      <c r="R14" s="348"/>
      <c r="S14" s="348"/>
      <c r="T14" s="348"/>
      <c r="U14" s="348">
        <f>SUM(M14-Q14)</f>
        <v>1446526</v>
      </c>
      <c r="V14" s="348"/>
      <c r="W14" s="348"/>
      <c r="X14" s="348"/>
      <c r="Y14" s="346">
        <f>SUM(Q14/Q15)*100</f>
        <v>12.753527061649573</v>
      </c>
      <c r="Z14" s="346"/>
      <c r="AA14" s="346">
        <f>SUM(Q14/M14)*100</f>
        <v>91.619819023787002</v>
      </c>
      <c r="AB14" s="346"/>
    </row>
    <row r="15" spans="2:28" ht="18" customHeight="1" x14ac:dyDescent="0.15">
      <c r="B15" s="35"/>
      <c r="C15" s="353" t="s">
        <v>109</v>
      </c>
      <c r="D15" s="353"/>
      <c r="E15" s="353"/>
      <c r="F15" s="353"/>
      <c r="G15" s="353"/>
      <c r="H15" s="353"/>
      <c r="I15" s="348">
        <f>SUM(I11:L14)</f>
        <v>133412000</v>
      </c>
      <c r="J15" s="348"/>
      <c r="K15" s="348"/>
      <c r="L15" s="348"/>
      <c r="M15" s="348">
        <f>SUM(M11:P14)</f>
        <v>125522902</v>
      </c>
      <c r="N15" s="348"/>
      <c r="O15" s="348"/>
      <c r="P15" s="348"/>
      <c r="Q15" s="348">
        <f>SUM(Q11:T14)</f>
        <v>124002936</v>
      </c>
      <c r="R15" s="348"/>
      <c r="S15" s="348"/>
      <c r="T15" s="348"/>
      <c r="U15" s="348">
        <f>SUM(U11:X14)</f>
        <v>1519966</v>
      </c>
      <c r="V15" s="348"/>
      <c r="W15" s="348"/>
      <c r="X15" s="348"/>
      <c r="Y15" s="346">
        <f>SUM(Y11:Z14)</f>
        <v>100.00000000000001</v>
      </c>
      <c r="Z15" s="130"/>
      <c r="AA15" s="346">
        <f>SUM(Q15/M15)*100</f>
        <v>98.789092686846899</v>
      </c>
      <c r="AB15" s="346"/>
    </row>
    <row r="16" spans="2:28" ht="18" customHeight="1" x14ac:dyDescent="0.15">
      <c r="C16" s="352"/>
      <c r="D16" s="352"/>
      <c r="E16" s="352"/>
      <c r="F16" s="352"/>
      <c r="G16" s="352"/>
      <c r="H16" s="352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</row>
    <row r="17" spans="2:28" ht="18" customHeight="1" x14ac:dyDescent="0.15">
      <c r="C17" s="352"/>
      <c r="D17" s="352"/>
      <c r="E17" s="352"/>
      <c r="F17" s="352"/>
      <c r="G17" s="352"/>
      <c r="H17" s="352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</row>
    <row r="18" spans="2:28" ht="18" customHeight="1" x14ac:dyDescent="0.15">
      <c r="B18" s="1" t="s">
        <v>142</v>
      </c>
      <c r="C18" s="2"/>
    </row>
    <row r="19" spans="2:28" ht="18" customHeight="1" x14ac:dyDescent="0.15">
      <c r="C19" s="2"/>
      <c r="H19" s="372" t="s">
        <v>146</v>
      </c>
      <c r="I19" s="372"/>
      <c r="J19" s="372"/>
      <c r="K19" s="372"/>
      <c r="L19" s="372"/>
      <c r="M19" s="372"/>
      <c r="N19" s="372"/>
      <c r="O19" s="372"/>
      <c r="P19" s="372"/>
      <c r="Q19" s="372"/>
      <c r="R19" s="372"/>
      <c r="S19" s="372"/>
      <c r="T19" s="372"/>
      <c r="U19" s="372"/>
      <c r="W19" s="76" t="s">
        <v>183</v>
      </c>
      <c r="X19" s="76"/>
      <c r="Y19" s="76"/>
      <c r="Z19" s="76"/>
      <c r="AA19" s="76"/>
    </row>
    <row r="20" spans="2:28" ht="18" customHeight="1" x14ac:dyDescent="0.15">
      <c r="B20" s="107" t="s">
        <v>120</v>
      </c>
      <c r="C20" s="108"/>
      <c r="D20" s="108"/>
      <c r="E20" s="108"/>
      <c r="F20" s="108"/>
      <c r="G20" s="108"/>
      <c r="H20" s="108"/>
      <c r="I20" s="345" t="s">
        <v>62</v>
      </c>
      <c r="J20" s="345"/>
      <c r="K20" s="345"/>
      <c r="L20" s="345"/>
      <c r="M20" s="345" t="s">
        <v>98</v>
      </c>
      <c r="N20" s="345"/>
      <c r="O20" s="345"/>
      <c r="P20" s="345"/>
      <c r="Q20" s="345" t="s">
        <v>249</v>
      </c>
      <c r="R20" s="345"/>
      <c r="S20" s="345"/>
      <c r="T20" s="345"/>
      <c r="U20" s="280" t="s">
        <v>66</v>
      </c>
      <c r="V20" s="281"/>
      <c r="W20" s="281"/>
      <c r="X20" s="282"/>
      <c r="Y20" s="280" t="s">
        <v>217</v>
      </c>
      <c r="Z20" s="281"/>
      <c r="AA20" s="281"/>
      <c r="AB20" s="282"/>
    </row>
    <row r="21" spans="2:28" ht="18" customHeight="1" x14ac:dyDescent="0.15">
      <c r="B21" s="35">
        <v>1</v>
      </c>
      <c r="C21" s="347" t="s">
        <v>71</v>
      </c>
      <c r="D21" s="347"/>
      <c r="E21" s="347"/>
      <c r="F21" s="347"/>
      <c r="G21" s="347"/>
      <c r="H21" s="347"/>
      <c r="I21" s="348">
        <v>132350000</v>
      </c>
      <c r="J21" s="348"/>
      <c r="K21" s="348"/>
      <c r="L21" s="348"/>
      <c r="M21" s="348">
        <v>122975336</v>
      </c>
      <c r="N21" s="348"/>
      <c r="O21" s="348"/>
      <c r="P21" s="348"/>
      <c r="Q21" s="348">
        <f>SUM(I21-M21)</f>
        <v>9374664</v>
      </c>
      <c r="R21" s="348"/>
      <c r="S21" s="348"/>
      <c r="T21" s="348"/>
      <c r="U21" s="356">
        <f>SUM(M21/M24)*100</f>
        <v>99.171309943822621</v>
      </c>
      <c r="V21" s="357"/>
      <c r="W21" s="357"/>
      <c r="X21" s="358"/>
      <c r="Y21" s="356">
        <f>SUM(M21/I21)*100</f>
        <v>92.916763128069519</v>
      </c>
      <c r="Z21" s="357"/>
      <c r="AA21" s="357"/>
      <c r="AB21" s="358"/>
    </row>
    <row r="22" spans="2:28" ht="18" customHeight="1" x14ac:dyDescent="0.15">
      <c r="B22" s="35">
        <v>2</v>
      </c>
      <c r="C22" s="347" t="s">
        <v>587</v>
      </c>
      <c r="D22" s="347"/>
      <c r="E22" s="347"/>
      <c r="F22" s="347"/>
      <c r="G22" s="347"/>
      <c r="H22" s="347"/>
      <c r="I22" s="348">
        <v>144000</v>
      </c>
      <c r="J22" s="348"/>
      <c r="K22" s="348"/>
      <c r="L22" s="348"/>
      <c r="M22" s="348">
        <v>110000</v>
      </c>
      <c r="N22" s="348"/>
      <c r="O22" s="348"/>
      <c r="P22" s="348"/>
      <c r="Q22" s="348">
        <f t="shared" ref="Q22:Q23" si="1">SUM(I22-M22)</f>
        <v>34000</v>
      </c>
      <c r="R22" s="348"/>
      <c r="S22" s="348"/>
      <c r="T22" s="348"/>
      <c r="U22" s="356">
        <f>SUM(M22/M24)*100</f>
        <v>8.8707577052853009E-2</v>
      </c>
      <c r="V22" s="357"/>
      <c r="W22" s="357"/>
      <c r="X22" s="358"/>
      <c r="Y22" s="356">
        <f>SUM(M22/I22)*100</f>
        <v>76.388888888888886</v>
      </c>
      <c r="Z22" s="357"/>
      <c r="AA22" s="357"/>
      <c r="AB22" s="358"/>
    </row>
    <row r="23" spans="2:28" ht="18" customHeight="1" x14ac:dyDescent="0.15">
      <c r="B23" s="35">
        <v>3</v>
      </c>
      <c r="C23" s="347" t="s">
        <v>588</v>
      </c>
      <c r="D23" s="347"/>
      <c r="E23" s="347"/>
      <c r="F23" s="347"/>
      <c r="G23" s="347"/>
      <c r="H23" s="347"/>
      <c r="I23" s="348">
        <v>918000</v>
      </c>
      <c r="J23" s="348"/>
      <c r="K23" s="348"/>
      <c r="L23" s="348"/>
      <c r="M23" s="348">
        <v>917600</v>
      </c>
      <c r="N23" s="348"/>
      <c r="O23" s="348"/>
      <c r="P23" s="348"/>
      <c r="Q23" s="348">
        <f t="shared" si="1"/>
        <v>400</v>
      </c>
      <c r="R23" s="348"/>
      <c r="S23" s="348"/>
      <c r="T23" s="348"/>
      <c r="U23" s="356">
        <f>SUM(M23/M24)*100</f>
        <v>0.73998247912452653</v>
      </c>
      <c r="V23" s="357"/>
      <c r="W23" s="357"/>
      <c r="X23" s="358"/>
      <c r="Y23" s="356">
        <f>SUM(M23/I23)*100</f>
        <v>99.956427015250554</v>
      </c>
      <c r="Z23" s="357"/>
      <c r="AA23" s="357"/>
      <c r="AB23" s="358"/>
    </row>
    <row r="24" spans="2:28" ht="18" customHeight="1" x14ac:dyDescent="0.15">
      <c r="B24" s="35"/>
      <c r="C24" s="353" t="s">
        <v>109</v>
      </c>
      <c r="D24" s="353"/>
      <c r="E24" s="353"/>
      <c r="F24" s="353"/>
      <c r="G24" s="353"/>
      <c r="H24" s="353"/>
      <c r="I24" s="348">
        <f>SUM(I21:L23)</f>
        <v>133412000</v>
      </c>
      <c r="J24" s="348"/>
      <c r="K24" s="348"/>
      <c r="L24" s="348"/>
      <c r="M24" s="348">
        <f>SUM(M21:P23)</f>
        <v>124002936</v>
      </c>
      <c r="N24" s="348"/>
      <c r="O24" s="348"/>
      <c r="P24" s="348"/>
      <c r="Q24" s="348">
        <f>SUM(Q21:T23)</f>
        <v>9409064</v>
      </c>
      <c r="R24" s="348"/>
      <c r="S24" s="348"/>
      <c r="T24" s="348"/>
      <c r="U24" s="356">
        <f>SUM(U21:V23)</f>
        <v>100</v>
      </c>
      <c r="V24" s="357"/>
      <c r="W24" s="357"/>
      <c r="X24" s="358"/>
      <c r="Y24" s="356">
        <f>SUM(M24/I24)*100</f>
        <v>92.947363055797084</v>
      </c>
      <c r="Z24" s="357"/>
      <c r="AA24" s="357"/>
      <c r="AB24" s="358"/>
    </row>
    <row r="26" spans="2:28" ht="15" customHeight="1" x14ac:dyDescent="0.15">
      <c r="B26" s="229" t="s">
        <v>589</v>
      </c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373"/>
    </row>
    <row r="27" spans="2:28" ht="15" customHeight="1" x14ac:dyDescent="0.15"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373"/>
    </row>
    <row r="28" spans="2:28" ht="15" customHeight="1" x14ac:dyDescent="0.15"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373"/>
    </row>
    <row r="29" spans="2:28" ht="15" customHeight="1" x14ac:dyDescent="0.15"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373"/>
    </row>
    <row r="30" spans="2:28" ht="15" customHeight="1" x14ac:dyDescent="0.15"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373"/>
    </row>
    <row r="31" spans="2:28" ht="15" customHeight="1" x14ac:dyDescent="0.15">
      <c r="B31" s="263"/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A31" s="263"/>
      <c r="AB31" s="263"/>
    </row>
    <row r="32" spans="2:28" ht="15" customHeight="1" x14ac:dyDescent="0.15">
      <c r="B32" s="263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3"/>
      <c r="AA32" s="263"/>
      <c r="AB32" s="263"/>
    </row>
    <row r="33" spans="2:28" ht="15" customHeight="1" x14ac:dyDescent="0.15"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</row>
    <row r="34" spans="2:28" ht="15" customHeight="1" x14ac:dyDescent="0.15"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</row>
    <row r="35" spans="2:28" ht="15" customHeight="1" x14ac:dyDescent="0.15">
      <c r="B35" s="263"/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  <c r="AA35" s="263"/>
      <c r="AB35" s="263"/>
    </row>
    <row r="36" spans="2:28" ht="15" customHeight="1" x14ac:dyDescent="0.15">
      <c r="B36" s="263"/>
      <c r="C36" s="263"/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3"/>
      <c r="T36" s="263"/>
      <c r="U36" s="263"/>
      <c r="V36" s="263"/>
      <c r="W36" s="263"/>
      <c r="X36" s="263"/>
      <c r="Y36" s="263"/>
      <c r="Z36" s="263"/>
      <c r="AA36" s="263"/>
      <c r="AB36" s="263"/>
    </row>
    <row r="37" spans="2:28" ht="15" customHeight="1" x14ac:dyDescent="0.15"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</row>
    <row r="38" spans="2:28" ht="15" customHeight="1" x14ac:dyDescent="0.15">
      <c r="B38" s="263"/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  <c r="AA38" s="263"/>
      <c r="AB38" s="263"/>
    </row>
    <row r="39" spans="2:28" ht="15" customHeight="1" x14ac:dyDescent="0.15">
      <c r="B39" s="263"/>
      <c r="C39" s="263"/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63"/>
      <c r="Y39" s="263"/>
      <c r="Z39" s="263"/>
      <c r="AA39" s="263"/>
      <c r="AB39" s="263"/>
    </row>
    <row r="40" spans="2:28" ht="15" customHeight="1" x14ac:dyDescent="0.15">
      <c r="B40" s="263"/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</row>
    <row r="50" spans="2:27" ht="15" customHeight="1" x14ac:dyDescent="0.15">
      <c r="B50" s="124" t="s">
        <v>490</v>
      </c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</row>
  </sheetData>
  <mergeCells count="94">
    <mergeCell ref="B26:AB30"/>
    <mergeCell ref="B31:AB40"/>
    <mergeCell ref="B50:AA50"/>
    <mergeCell ref="C24:H24"/>
    <mergeCell ref="I24:L24"/>
    <mergeCell ref="M24:P24"/>
    <mergeCell ref="Q24:T24"/>
    <mergeCell ref="U24:X24"/>
    <mergeCell ref="Y24:AB24"/>
    <mergeCell ref="Y23:AB23"/>
    <mergeCell ref="C22:H22"/>
    <mergeCell ref="I22:L22"/>
    <mergeCell ref="M22:P22"/>
    <mergeCell ref="Q22:T22"/>
    <mergeCell ref="U22:X22"/>
    <mergeCell ref="Y22:AB22"/>
    <mergeCell ref="C23:H23"/>
    <mergeCell ref="I23:L23"/>
    <mergeCell ref="M23:P23"/>
    <mergeCell ref="Q23:T23"/>
    <mergeCell ref="U23:X23"/>
    <mergeCell ref="C21:H21"/>
    <mergeCell ref="I21:L21"/>
    <mergeCell ref="M21:P21"/>
    <mergeCell ref="Q21:T21"/>
    <mergeCell ref="U21:X21"/>
    <mergeCell ref="Y21:AB21"/>
    <mergeCell ref="AA17:AB17"/>
    <mergeCell ref="H19:U19"/>
    <mergeCell ref="W19:AA19"/>
    <mergeCell ref="B20:H20"/>
    <mergeCell ref="I20:L20"/>
    <mergeCell ref="M20:P20"/>
    <mergeCell ref="Q20:T20"/>
    <mergeCell ref="U20:X20"/>
    <mergeCell ref="Y20:AB20"/>
    <mergeCell ref="C17:H17"/>
    <mergeCell ref="I17:L17"/>
    <mergeCell ref="M17:P17"/>
    <mergeCell ref="Q17:T17"/>
    <mergeCell ref="U17:X17"/>
    <mergeCell ref="Y17:Z17"/>
    <mergeCell ref="AA15:AB15"/>
    <mergeCell ref="C16:H16"/>
    <mergeCell ref="I16:L16"/>
    <mergeCell ref="M16:P16"/>
    <mergeCell ref="Q16:T16"/>
    <mergeCell ref="U16:X16"/>
    <mergeCell ref="Y16:Z16"/>
    <mergeCell ref="AA16:AB16"/>
    <mergeCell ref="C15:H15"/>
    <mergeCell ref="I15:L15"/>
    <mergeCell ref="M15:P15"/>
    <mergeCell ref="Q15:T15"/>
    <mergeCell ref="U15:X15"/>
    <mergeCell ref="Y15:Z15"/>
    <mergeCell ref="AA13:AB13"/>
    <mergeCell ref="C14:H14"/>
    <mergeCell ref="I14:L14"/>
    <mergeCell ref="M14:P14"/>
    <mergeCell ref="Q14:T14"/>
    <mergeCell ref="U14:X14"/>
    <mergeCell ref="Y14:Z14"/>
    <mergeCell ref="AA14:AB14"/>
    <mergeCell ref="C13:H13"/>
    <mergeCell ref="I13:L13"/>
    <mergeCell ref="M13:P13"/>
    <mergeCell ref="Q13:T13"/>
    <mergeCell ref="U13:X13"/>
    <mergeCell ref="Y13:Z13"/>
    <mergeCell ref="AA11:AB11"/>
    <mergeCell ref="C12:H12"/>
    <mergeCell ref="I12:L12"/>
    <mergeCell ref="M12:P12"/>
    <mergeCell ref="Q12:T12"/>
    <mergeCell ref="U12:X12"/>
    <mergeCell ref="Y12:Z12"/>
    <mergeCell ref="AA12:AB12"/>
    <mergeCell ref="C11:H11"/>
    <mergeCell ref="I11:L11"/>
    <mergeCell ref="M11:P11"/>
    <mergeCell ref="Q11:T11"/>
    <mergeCell ref="U11:X11"/>
    <mergeCell ref="Y11:Z11"/>
    <mergeCell ref="B5:AB6"/>
    <mergeCell ref="H9:U9"/>
    <mergeCell ref="W9:AA9"/>
    <mergeCell ref="B10:H10"/>
    <mergeCell ref="I10:L10"/>
    <mergeCell ref="M10:P10"/>
    <mergeCell ref="Q10:T10"/>
    <mergeCell ref="U10:X10"/>
    <mergeCell ref="Y10:Z10"/>
    <mergeCell ref="AA10:AB10"/>
  </mergeCells>
  <phoneticPr fontId="12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AF50"/>
  <sheetViews>
    <sheetView view="pageBreakPreview" topLeftCell="A13" zoomScale="90" zoomScaleNormal="100" zoomScaleSheetLayoutView="90" workbookViewId="0">
      <selection activeCell="V43" sqref="V43"/>
    </sheetView>
  </sheetViews>
  <sheetFormatPr defaultColWidth="3.125" defaultRowHeight="15" customHeight="1" x14ac:dyDescent="0.15"/>
  <cols>
    <col min="1" max="1" width="3.125" style="1"/>
    <col min="2" max="3" width="3.75" style="1" bestFit="1" customWidth="1"/>
    <col min="4" max="16384" width="3.125" style="1"/>
  </cols>
  <sheetData>
    <row r="1" spans="2:32" ht="15" customHeight="1" x14ac:dyDescent="0.15">
      <c r="B1" s="24"/>
      <c r="C1" s="2"/>
    </row>
    <row r="2" spans="2:32" ht="15" customHeight="1" x14ac:dyDescent="0.15">
      <c r="B2" s="14"/>
      <c r="C2" s="8"/>
    </row>
    <row r="3" spans="2:32" ht="15" customHeight="1" x14ac:dyDescent="0.15">
      <c r="B3" s="24"/>
      <c r="C3" s="2"/>
    </row>
    <row r="4" spans="2:32" ht="15" customHeight="1" x14ac:dyDescent="0.15">
      <c r="B4" s="24" t="s">
        <v>144</v>
      </c>
      <c r="C4" s="2" t="s">
        <v>220</v>
      </c>
    </row>
    <row r="5" spans="2:32" ht="15" customHeight="1" x14ac:dyDescent="0.15">
      <c r="B5" s="1" t="s">
        <v>515</v>
      </c>
      <c r="C5" s="2"/>
    </row>
    <row r="6" spans="2:32" ht="15" customHeight="1" x14ac:dyDescent="0.15">
      <c r="C6" s="2"/>
    </row>
    <row r="7" spans="2:32" ht="22.5" customHeight="1" x14ac:dyDescent="0.15">
      <c r="B7" s="1" t="s">
        <v>143</v>
      </c>
      <c r="C7" s="2"/>
    </row>
    <row r="8" spans="2:32" ht="18" customHeight="1" x14ac:dyDescent="0.15">
      <c r="C8" s="2"/>
      <c r="H8" s="374" t="s">
        <v>148</v>
      </c>
      <c r="I8" s="374"/>
      <c r="J8" s="374"/>
      <c r="K8" s="374"/>
      <c r="L8" s="374"/>
      <c r="M8" s="374"/>
      <c r="N8" s="374"/>
      <c r="O8" s="374"/>
      <c r="P8" s="374"/>
      <c r="Q8" s="374"/>
      <c r="R8" s="374"/>
      <c r="S8" s="374"/>
      <c r="T8" s="374"/>
      <c r="U8" s="374"/>
      <c r="V8" s="374"/>
      <c r="W8" s="374"/>
      <c r="X8" s="374"/>
      <c r="Y8" s="374"/>
      <c r="AA8" s="76" t="s">
        <v>183</v>
      </c>
      <c r="AB8" s="76"/>
      <c r="AC8" s="76"/>
      <c r="AD8" s="76"/>
      <c r="AE8" s="76"/>
    </row>
    <row r="9" spans="2:32" ht="18" customHeight="1" x14ac:dyDescent="0.15">
      <c r="B9" s="107" t="s">
        <v>120</v>
      </c>
      <c r="C9" s="108"/>
      <c r="D9" s="108"/>
      <c r="E9" s="108"/>
      <c r="F9" s="108"/>
      <c r="G9" s="108"/>
      <c r="H9" s="108"/>
      <c r="I9" s="345" t="s">
        <v>62</v>
      </c>
      <c r="J9" s="345"/>
      <c r="K9" s="345"/>
      <c r="L9" s="345"/>
      <c r="M9" s="345" t="s">
        <v>251</v>
      </c>
      <c r="N9" s="345"/>
      <c r="O9" s="345"/>
      <c r="P9" s="345"/>
      <c r="Q9" s="345" t="s">
        <v>98</v>
      </c>
      <c r="R9" s="345"/>
      <c r="S9" s="345"/>
      <c r="T9" s="345"/>
      <c r="U9" s="130" t="s">
        <v>585</v>
      </c>
      <c r="V9" s="130"/>
      <c r="W9" s="130"/>
      <c r="X9" s="130"/>
      <c r="Y9" s="130" t="s">
        <v>225</v>
      </c>
      <c r="Z9" s="130"/>
      <c r="AA9" s="130"/>
      <c r="AB9" s="130"/>
      <c r="AC9" s="130" t="s">
        <v>66</v>
      </c>
      <c r="AD9" s="130"/>
      <c r="AE9" s="130" t="s">
        <v>226</v>
      </c>
      <c r="AF9" s="130"/>
    </row>
    <row r="10" spans="2:32" ht="18" customHeight="1" x14ac:dyDescent="0.15">
      <c r="B10" s="35">
        <v>1</v>
      </c>
      <c r="C10" s="347" t="s">
        <v>56</v>
      </c>
      <c r="D10" s="347"/>
      <c r="E10" s="347"/>
      <c r="F10" s="347"/>
      <c r="G10" s="347"/>
      <c r="H10" s="347"/>
      <c r="I10" s="348">
        <v>61482000</v>
      </c>
      <c r="J10" s="348"/>
      <c r="K10" s="348"/>
      <c r="L10" s="348"/>
      <c r="M10" s="348">
        <v>106460654</v>
      </c>
      <c r="N10" s="348"/>
      <c r="O10" s="348"/>
      <c r="P10" s="348"/>
      <c r="Q10" s="348">
        <v>59997429</v>
      </c>
      <c r="R10" s="348"/>
      <c r="S10" s="348"/>
      <c r="T10" s="348"/>
      <c r="U10" s="348">
        <v>2283259</v>
      </c>
      <c r="V10" s="348"/>
      <c r="W10" s="348"/>
      <c r="X10" s="348"/>
      <c r="Y10" s="348">
        <f>SUM(M10-Q10-U10)</f>
        <v>44179966</v>
      </c>
      <c r="Z10" s="348"/>
      <c r="AA10" s="348"/>
      <c r="AB10" s="348"/>
      <c r="AC10" s="346">
        <f>SUM(Q10/Q16)*100</f>
        <v>13.267389121850515</v>
      </c>
      <c r="AD10" s="346"/>
      <c r="AE10" s="346">
        <f>SUM(Q10/M10)*100</f>
        <v>56.356434744426799</v>
      </c>
      <c r="AF10" s="346"/>
    </row>
    <row r="11" spans="2:32" ht="18" customHeight="1" x14ac:dyDescent="0.15">
      <c r="B11" s="35">
        <v>2</v>
      </c>
      <c r="C11" s="347" t="s">
        <v>127</v>
      </c>
      <c r="D11" s="347"/>
      <c r="E11" s="347"/>
      <c r="F11" s="347"/>
      <c r="G11" s="347"/>
      <c r="H11" s="347"/>
      <c r="I11" s="348">
        <v>158315000</v>
      </c>
      <c r="J11" s="348"/>
      <c r="K11" s="348"/>
      <c r="L11" s="348"/>
      <c r="M11" s="348">
        <v>138667000</v>
      </c>
      <c r="N11" s="348"/>
      <c r="O11" s="348"/>
      <c r="P11" s="348"/>
      <c r="Q11" s="348">
        <v>138667000</v>
      </c>
      <c r="R11" s="348"/>
      <c r="S11" s="348"/>
      <c r="T11" s="348"/>
      <c r="U11" s="348"/>
      <c r="V11" s="348"/>
      <c r="W11" s="348"/>
      <c r="X11" s="348"/>
      <c r="Y11" s="348">
        <f t="shared" ref="Y11:Y15" si="0">SUM(M11-Q11)</f>
        <v>0</v>
      </c>
      <c r="Z11" s="348"/>
      <c r="AA11" s="348"/>
      <c r="AB11" s="348"/>
      <c r="AC11" s="346">
        <f>SUM(Q11/Q16)*100</f>
        <v>30.6637980664079</v>
      </c>
      <c r="AD11" s="346"/>
      <c r="AE11" s="346">
        <f t="shared" ref="AE11:AE16" si="1">SUM(Q11/M11)*100</f>
        <v>100</v>
      </c>
      <c r="AF11" s="346"/>
    </row>
    <row r="12" spans="2:32" ht="18" customHeight="1" x14ac:dyDescent="0.15">
      <c r="B12" s="35">
        <v>3</v>
      </c>
      <c r="C12" s="347" t="s">
        <v>116</v>
      </c>
      <c r="D12" s="347"/>
      <c r="E12" s="347"/>
      <c r="F12" s="347"/>
      <c r="G12" s="347"/>
      <c r="H12" s="347"/>
      <c r="I12" s="348">
        <v>69829000</v>
      </c>
      <c r="J12" s="348"/>
      <c r="K12" s="348"/>
      <c r="L12" s="348"/>
      <c r="M12" s="348">
        <v>67900000</v>
      </c>
      <c r="N12" s="348"/>
      <c r="O12" s="348"/>
      <c r="P12" s="348"/>
      <c r="Q12" s="348">
        <v>67900000</v>
      </c>
      <c r="R12" s="348"/>
      <c r="S12" s="348"/>
      <c r="T12" s="348"/>
      <c r="U12" s="348"/>
      <c r="V12" s="348"/>
      <c r="W12" s="348"/>
      <c r="X12" s="348"/>
      <c r="Y12" s="348">
        <f t="shared" si="0"/>
        <v>0</v>
      </c>
      <c r="Z12" s="348"/>
      <c r="AA12" s="348"/>
      <c r="AB12" s="348"/>
      <c r="AC12" s="346">
        <f>SUM(Q12/Q16)*100</f>
        <v>15.014905411591053</v>
      </c>
      <c r="AD12" s="346"/>
      <c r="AE12" s="346">
        <f t="shared" si="1"/>
        <v>100</v>
      </c>
      <c r="AF12" s="346"/>
    </row>
    <row r="13" spans="2:32" ht="18" customHeight="1" x14ac:dyDescent="0.15">
      <c r="B13" s="35">
        <v>4</v>
      </c>
      <c r="C13" s="347" t="s">
        <v>117</v>
      </c>
      <c r="D13" s="347"/>
      <c r="E13" s="347"/>
      <c r="F13" s="347"/>
      <c r="G13" s="347"/>
      <c r="H13" s="347"/>
      <c r="I13" s="348">
        <v>1752000</v>
      </c>
      <c r="J13" s="348"/>
      <c r="K13" s="348"/>
      <c r="L13" s="348"/>
      <c r="M13" s="348">
        <v>1752872</v>
      </c>
      <c r="N13" s="348"/>
      <c r="O13" s="348"/>
      <c r="P13" s="348"/>
      <c r="Q13" s="348">
        <v>1752872</v>
      </c>
      <c r="R13" s="348"/>
      <c r="S13" s="348"/>
      <c r="T13" s="348"/>
      <c r="U13" s="348"/>
      <c r="V13" s="348"/>
      <c r="W13" s="348"/>
      <c r="X13" s="348"/>
      <c r="Y13" s="348">
        <f t="shared" si="0"/>
        <v>0</v>
      </c>
      <c r="Z13" s="348"/>
      <c r="AA13" s="348"/>
      <c r="AB13" s="348"/>
      <c r="AC13" s="346">
        <f>SUM(Q13/Q16)*100</f>
        <v>0.38761719114324639</v>
      </c>
      <c r="AD13" s="346"/>
      <c r="AE13" s="346">
        <f t="shared" si="1"/>
        <v>100</v>
      </c>
      <c r="AF13" s="346"/>
    </row>
    <row r="14" spans="2:32" ht="18" customHeight="1" x14ac:dyDescent="0.15">
      <c r="B14" s="35">
        <v>5</v>
      </c>
      <c r="C14" s="347" t="s">
        <v>118</v>
      </c>
      <c r="D14" s="347"/>
      <c r="E14" s="347"/>
      <c r="F14" s="347"/>
      <c r="G14" s="347"/>
      <c r="H14" s="347"/>
      <c r="I14" s="348">
        <v>2000</v>
      </c>
      <c r="J14" s="348"/>
      <c r="K14" s="348"/>
      <c r="L14" s="348"/>
      <c r="M14" s="348">
        <v>0</v>
      </c>
      <c r="N14" s="348"/>
      <c r="O14" s="348"/>
      <c r="P14" s="348"/>
      <c r="Q14" s="348">
        <v>0</v>
      </c>
      <c r="R14" s="348"/>
      <c r="S14" s="348"/>
      <c r="T14" s="348"/>
      <c r="U14" s="348"/>
      <c r="V14" s="348"/>
      <c r="W14" s="348"/>
      <c r="X14" s="348"/>
      <c r="Y14" s="348">
        <f t="shared" si="0"/>
        <v>0</v>
      </c>
      <c r="Z14" s="348"/>
      <c r="AA14" s="348"/>
      <c r="AB14" s="348"/>
      <c r="AC14" s="346">
        <f>SUM(Q14/Q16)*100</f>
        <v>0</v>
      </c>
      <c r="AD14" s="346"/>
      <c r="AE14" s="346" t="e">
        <f t="shared" si="1"/>
        <v>#DIV/0!</v>
      </c>
      <c r="AF14" s="346"/>
    </row>
    <row r="15" spans="2:32" ht="18" customHeight="1" x14ac:dyDescent="0.15">
      <c r="B15" s="35">
        <v>6</v>
      </c>
      <c r="C15" s="347" t="s">
        <v>54</v>
      </c>
      <c r="D15" s="347"/>
      <c r="E15" s="347"/>
      <c r="F15" s="347"/>
      <c r="G15" s="347"/>
      <c r="H15" s="347"/>
      <c r="I15" s="348">
        <v>230500000</v>
      </c>
      <c r="J15" s="348"/>
      <c r="K15" s="348"/>
      <c r="L15" s="348"/>
      <c r="M15" s="348">
        <v>183900000</v>
      </c>
      <c r="N15" s="348"/>
      <c r="O15" s="348"/>
      <c r="P15" s="348"/>
      <c r="Q15" s="348">
        <v>183900000</v>
      </c>
      <c r="R15" s="348"/>
      <c r="S15" s="348"/>
      <c r="T15" s="348"/>
      <c r="U15" s="348"/>
      <c r="V15" s="348"/>
      <c r="W15" s="348"/>
      <c r="X15" s="348"/>
      <c r="Y15" s="348">
        <f t="shared" si="0"/>
        <v>0</v>
      </c>
      <c r="Z15" s="348"/>
      <c r="AA15" s="348"/>
      <c r="AB15" s="348"/>
      <c r="AC15" s="346">
        <f>SUM(Q15/Q16)*100</f>
        <v>40.666290209007286</v>
      </c>
      <c r="AD15" s="346"/>
      <c r="AE15" s="346">
        <f>SUM(Q15/M15)*100</f>
        <v>100</v>
      </c>
      <c r="AF15" s="346"/>
    </row>
    <row r="16" spans="2:32" ht="18" customHeight="1" x14ac:dyDescent="0.15">
      <c r="B16" s="35"/>
      <c r="C16" s="353" t="s">
        <v>109</v>
      </c>
      <c r="D16" s="353"/>
      <c r="E16" s="353"/>
      <c r="F16" s="353"/>
      <c r="G16" s="353"/>
      <c r="H16" s="353"/>
      <c r="I16" s="348">
        <f>SUM(I10:L15)</f>
        <v>521880000</v>
      </c>
      <c r="J16" s="348"/>
      <c r="K16" s="348"/>
      <c r="L16" s="348"/>
      <c r="M16" s="348">
        <f>SUM(M10:P15)</f>
        <v>498680526</v>
      </c>
      <c r="N16" s="348"/>
      <c r="O16" s="348"/>
      <c r="P16" s="348"/>
      <c r="Q16" s="348">
        <f>SUM(Q10:T15)</f>
        <v>452217301</v>
      </c>
      <c r="R16" s="348"/>
      <c r="S16" s="348"/>
      <c r="T16" s="348"/>
      <c r="U16" s="348">
        <f>SUM(U10:X12)</f>
        <v>2283259</v>
      </c>
      <c r="V16" s="348"/>
      <c r="W16" s="348"/>
      <c r="X16" s="348"/>
      <c r="Y16" s="348">
        <f>SUM(Y10:AB12)</f>
        <v>44179966</v>
      </c>
      <c r="Z16" s="348"/>
      <c r="AA16" s="348"/>
      <c r="AB16" s="348"/>
      <c r="AC16" s="346">
        <f>SUM(AC10:AD15)</f>
        <v>100</v>
      </c>
      <c r="AD16" s="130"/>
      <c r="AE16" s="346">
        <f t="shared" si="1"/>
        <v>90.682767307420391</v>
      </c>
      <c r="AF16" s="346"/>
    </row>
    <row r="17" spans="2:32" ht="18" customHeight="1" x14ac:dyDescent="0.15">
      <c r="C17" s="352"/>
      <c r="D17" s="352"/>
      <c r="E17" s="352"/>
      <c r="F17" s="352"/>
      <c r="G17" s="352"/>
      <c r="H17" s="352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</row>
    <row r="18" spans="2:32" ht="18" customHeight="1" x14ac:dyDescent="0.15">
      <c r="C18" s="352"/>
      <c r="D18" s="352"/>
      <c r="E18" s="352"/>
      <c r="F18" s="352"/>
      <c r="G18" s="352"/>
      <c r="H18" s="352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</row>
    <row r="19" spans="2:32" ht="18" customHeight="1" x14ac:dyDescent="0.15">
      <c r="B19" s="1" t="s">
        <v>147</v>
      </c>
      <c r="C19" s="2"/>
    </row>
    <row r="20" spans="2:32" ht="18" customHeight="1" x14ac:dyDescent="0.15">
      <c r="C20" s="2"/>
      <c r="H20" s="374" t="s">
        <v>149</v>
      </c>
      <c r="I20" s="374"/>
      <c r="J20" s="374"/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AA20" s="76" t="s">
        <v>183</v>
      </c>
      <c r="AB20" s="76"/>
      <c r="AC20" s="76"/>
      <c r="AD20" s="76"/>
      <c r="AE20" s="76"/>
    </row>
    <row r="21" spans="2:32" ht="18" customHeight="1" x14ac:dyDescent="0.15">
      <c r="B21" s="107" t="s">
        <v>120</v>
      </c>
      <c r="C21" s="108"/>
      <c r="D21" s="108"/>
      <c r="E21" s="108"/>
      <c r="F21" s="108"/>
      <c r="G21" s="108"/>
      <c r="H21" s="108"/>
      <c r="I21" s="345" t="s">
        <v>62</v>
      </c>
      <c r="J21" s="345"/>
      <c r="K21" s="345"/>
      <c r="L21" s="345"/>
      <c r="M21" s="345" t="s">
        <v>98</v>
      </c>
      <c r="N21" s="345"/>
      <c r="O21" s="345"/>
      <c r="P21" s="345"/>
      <c r="Q21" s="280" t="s">
        <v>530</v>
      </c>
      <c r="R21" s="281"/>
      <c r="S21" s="281"/>
      <c r="T21" s="282"/>
      <c r="U21" s="345" t="s">
        <v>249</v>
      </c>
      <c r="V21" s="345"/>
      <c r="W21" s="345"/>
      <c r="X21" s="345"/>
      <c r="Y21" s="280" t="s">
        <v>66</v>
      </c>
      <c r="Z21" s="281"/>
      <c r="AA21" s="281"/>
      <c r="AB21" s="282"/>
      <c r="AC21" s="280" t="s">
        <v>217</v>
      </c>
      <c r="AD21" s="281"/>
      <c r="AE21" s="281"/>
      <c r="AF21" s="282"/>
    </row>
    <row r="22" spans="2:32" ht="18" customHeight="1" x14ac:dyDescent="0.15">
      <c r="B22" s="35">
        <v>1</v>
      </c>
      <c r="C22" s="347" t="s">
        <v>150</v>
      </c>
      <c r="D22" s="347"/>
      <c r="E22" s="347"/>
      <c r="F22" s="347"/>
      <c r="G22" s="347"/>
      <c r="H22" s="347"/>
      <c r="I22" s="348">
        <v>462457000</v>
      </c>
      <c r="J22" s="348"/>
      <c r="K22" s="348"/>
      <c r="L22" s="348"/>
      <c r="M22" s="348">
        <v>391457554</v>
      </c>
      <c r="N22" s="348"/>
      <c r="O22" s="348"/>
      <c r="P22" s="348"/>
      <c r="Q22" s="259">
        <v>63577000</v>
      </c>
      <c r="R22" s="260"/>
      <c r="S22" s="260"/>
      <c r="T22" s="261"/>
      <c r="U22" s="348">
        <f>SUM(I22-M22-Q22)</f>
        <v>7422446</v>
      </c>
      <c r="V22" s="348"/>
      <c r="W22" s="348"/>
      <c r="X22" s="348"/>
      <c r="Y22" s="356">
        <f>SUM(M22/M24)*100</f>
        <v>86.820942585993876</v>
      </c>
      <c r="Z22" s="357"/>
      <c r="AA22" s="357"/>
      <c r="AB22" s="358"/>
      <c r="AC22" s="356">
        <f>SUM(M22/I22)*100</f>
        <v>84.647341050086823</v>
      </c>
      <c r="AD22" s="357"/>
      <c r="AE22" s="357"/>
      <c r="AF22" s="358"/>
    </row>
    <row r="23" spans="2:32" ht="18" customHeight="1" x14ac:dyDescent="0.15">
      <c r="B23" s="35">
        <v>2</v>
      </c>
      <c r="C23" s="347" t="s">
        <v>80</v>
      </c>
      <c r="D23" s="347"/>
      <c r="E23" s="347"/>
      <c r="F23" s="347"/>
      <c r="G23" s="347"/>
      <c r="H23" s="347"/>
      <c r="I23" s="348">
        <v>59423000</v>
      </c>
      <c r="J23" s="348"/>
      <c r="K23" s="348"/>
      <c r="L23" s="348"/>
      <c r="M23" s="348">
        <v>59421626</v>
      </c>
      <c r="N23" s="348"/>
      <c r="O23" s="348"/>
      <c r="P23" s="348"/>
      <c r="Q23" s="259">
        <v>0</v>
      </c>
      <c r="R23" s="260"/>
      <c r="S23" s="260"/>
      <c r="T23" s="261"/>
      <c r="U23" s="348">
        <f>SUM(I23-M23)</f>
        <v>1374</v>
      </c>
      <c r="V23" s="348"/>
      <c r="W23" s="348"/>
      <c r="X23" s="348"/>
      <c r="Y23" s="356">
        <f>SUM(M23/M24)*100</f>
        <v>13.17905741400612</v>
      </c>
      <c r="Z23" s="357"/>
      <c r="AA23" s="357"/>
      <c r="AB23" s="358"/>
      <c r="AC23" s="356">
        <f>SUM(M23/I23)*100</f>
        <v>99.997687763997106</v>
      </c>
      <c r="AD23" s="357"/>
      <c r="AE23" s="357"/>
      <c r="AF23" s="358"/>
    </row>
    <row r="24" spans="2:32" ht="18" customHeight="1" x14ac:dyDescent="0.15">
      <c r="B24" s="35"/>
      <c r="C24" s="353" t="s">
        <v>109</v>
      </c>
      <c r="D24" s="353"/>
      <c r="E24" s="353"/>
      <c r="F24" s="353"/>
      <c r="G24" s="353"/>
      <c r="H24" s="353"/>
      <c r="I24" s="348">
        <f>SUM(I22:L23)</f>
        <v>521880000</v>
      </c>
      <c r="J24" s="348"/>
      <c r="K24" s="348"/>
      <c r="L24" s="348"/>
      <c r="M24" s="348">
        <f>SUM(M22:P23)</f>
        <v>450879180</v>
      </c>
      <c r="N24" s="348"/>
      <c r="O24" s="348"/>
      <c r="P24" s="348"/>
      <c r="Q24" s="259">
        <f>SUM(Q22:T23)</f>
        <v>63577000</v>
      </c>
      <c r="R24" s="260"/>
      <c r="S24" s="260"/>
      <c r="T24" s="261"/>
      <c r="U24" s="348">
        <f>SUM(U22:X23)</f>
        <v>7423820</v>
      </c>
      <c r="V24" s="348"/>
      <c r="W24" s="348"/>
      <c r="X24" s="348"/>
      <c r="Y24" s="356">
        <f>SUM(Y22:Z23)</f>
        <v>100</v>
      </c>
      <c r="Z24" s="357"/>
      <c r="AA24" s="357"/>
      <c r="AB24" s="358"/>
      <c r="AC24" s="356">
        <f>SUM(M24/I24)*100</f>
        <v>86.395182800643823</v>
      </c>
      <c r="AD24" s="357"/>
      <c r="AE24" s="357"/>
      <c r="AF24" s="358"/>
    </row>
    <row r="26" spans="2:32" ht="15" customHeight="1" x14ac:dyDescent="0.15">
      <c r="B26" s="229" t="s">
        <v>590</v>
      </c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</row>
    <row r="27" spans="2:32" ht="15" customHeight="1" x14ac:dyDescent="0.15"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</row>
    <row r="28" spans="2:32" ht="15" customHeight="1" x14ac:dyDescent="0.15"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</row>
    <row r="29" spans="2:32" ht="15" customHeight="1" x14ac:dyDescent="0.15"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</row>
    <row r="30" spans="2:32" ht="15" customHeight="1" x14ac:dyDescent="0.15"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</row>
    <row r="31" spans="2:32" ht="15" customHeight="1" x14ac:dyDescent="0.15"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</row>
    <row r="32" spans="2:32" ht="15" customHeight="1" x14ac:dyDescent="0.15"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</row>
    <row r="33" spans="2:31" ht="15" customHeight="1" x14ac:dyDescent="0.15"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</row>
    <row r="34" spans="2:31" ht="15" customHeight="1" x14ac:dyDescent="0.15"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</row>
    <row r="35" spans="2:31" ht="15" customHeight="1" x14ac:dyDescent="0.15"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</row>
    <row r="50" spans="2:31" ht="15" customHeight="1" x14ac:dyDescent="0.15">
      <c r="B50" s="124" t="s">
        <v>502</v>
      </c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</row>
  </sheetData>
  <mergeCells count="114">
    <mergeCell ref="B26:AE35"/>
    <mergeCell ref="B50:AE50"/>
    <mergeCell ref="C24:H24"/>
    <mergeCell ref="I24:L24"/>
    <mergeCell ref="M24:P24"/>
    <mergeCell ref="U24:X24"/>
    <mergeCell ref="Y24:AB24"/>
    <mergeCell ref="AC24:AF24"/>
    <mergeCell ref="Q24:T24"/>
    <mergeCell ref="AC23:AF23"/>
    <mergeCell ref="C22:H22"/>
    <mergeCell ref="I22:L22"/>
    <mergeCell ref="M22:P22"/>
    <mergeCell ref="U22:X22"/>
    <mergeCell ref="Y22:AB22"/>
    <mergeCell ref="AC22:AF22"/>
    <mergeCell ref="C23:H23"/>
    <mergeCell ref="I23:L23"/>
    <mergeCell ref="M23:P23"/>
    <mergeCell ref="U23:X23"/>
    <mergeCell ref="Y23:AB23"/>
    <mergeCell ref="Q22:T22"/>
    <mergeCell ref="Q23:T23"/>
    <mergeCell ref="AE18:AF18"/>
    <mergeCell ref="H20:Y20"/>
    <mergeCell ref="AA20:AE20"/>
    <mergeCell ref="B21:H21"/>
    <mergeCell ref="I21:L21"/>
    <mergeCell ref="M21:P21"/>
    <mergeCell ref="U21:X21"/>
    <mergeCell ref="Y21:AB21"/>
    <mergeCell ref="AC21:AF21"/>
    <mergeCell ref="C18:H18"/>
    <mergeCell ref="I18:L18"/>
    <mergeCell ref="M18:P18"/>
    <mergeCell ref="Q18:T18"/>
    <mergeCell ref="Y18:AB18"/>
    <mergeCell ref="AC18:AD18"/>
    <mergeCell ref="Q21:T21"/>
    <mergeCell ref="U18:X18"/>
    <mergeCell ref="AE16:AF16"/>
    <mergeCell ref="C17:H17"/>
    <mergeCell ref="I17:L17"/>
    <mergeCell ref="M17:P17"/>
    <mergeCell ref="Q17:T17"/>
    <mergeCell ref="Y17:AB17"/>
    <mergeCell ref="AC17:AD17"/>
    <mergeCell ref="AE17:AF17"/>
    <mergeCell ref="C16:H16"/>
    <mergeCell ref="I16:L16"/>
    <mergeCell ref="M16:P16"/>
    <mergeCell ref="Q16:T16"/>
    <mergeCell ref="Y16:AB16"/>
    <mergeCell ref="AC16:AD16"/>
    <mergeCell ref="U16:X16"/>
    <mergeCell ref="U17:X17"/>
    <mergeCell ref="AE14:AF14"/>
    <mergeCell ref="C15:H15"/>
    <mergeCell ref="I15:L15"/>
    <mergeCell ref="M15:P15"/>
    <mergeCell ref="Q15:T15"/>
    <mergeCell ref="Y15:AB15"/>
    <mergeCell ref="AC15:AD15"/>
    <mergeCell ref="AE15:AF15"/>
    <mergeCell ref="C14:H14"/>
    <mergeCell ref="I14:L14"/>
    <mergeCell ref="M14:P14"/>
    <mergeCell ref="Q14:T14"/>
    <mergeCell ref="Y14:AB14"/>
    <mergeCell ref="AC14:AD14"/>
    <mergeCell ref="U14:X14"/>
    <mergeCell ref="U15:X15"/>
    <mergeCell ref="AE12:AF12"/>
    <mergeCell ref="C13:H13"/>
    <mergeCell ref="I13:L13"/>
    <mergeCell ref="M13:P13"/>
    <mergeCell ref="Q13:T13"/>
    <mergeCell ref="Y13:AB13"/>
    <mergeCell ref="AC13:AD13"/>
    <mergeCell ref="AE13:AF13"/>
    <mergeCell ref="C12:H12"/>
    <mergeCell ref="I12:L12"/>
    <mergeCell ref="M12:P12"/>
    <mergeCell ref="Q12:T12"/>
    <mergeCell ref="Y12:AB12"/>
    <mergeCell ref="AC12:AD12"/>
    <mergeCell ref="U12:X12"/>
    <mergeCell ref="U13:X13"/>
    <mergeCell ref="AE10:AF10"/>
    <mergeCell ref="C11:H11"/>
    <mergeCell ref="I11:L11"/>
    <mergeCell ref="M11:P11"/>
    <mergeCell ref="Q11:T11"/>
    <mergeCell ref="Y11:AB11"/>
    <mergeCell ref="AC11:AD11"/>
    <mergeCell ref="AE11:AF11"/>
    <mergeCell ref="C10:H10"/>
    <mergeCell ref="I10:L10"/>
    <mergeCell ref="M10:P10"/>
    <mergeCell ref="Q10:T10"/>
    <mergeCell ref="Y10:AB10"/>
    <mergeCell ref="AC10:AD10"/>
    <mergeCell ref="U10:X10"/>
    <mergeCell ref="U11:X11"/>
    <mergeCell ref="H8:Y8"/>
    <mergeCell ref="AA8:AE8"/>
    <mergeCell ref="B9:H9"/>
    <mergeCell ref="I9:L9"/>
    <mergeCell ref="M9:P9"/>
    <mergeCell ref="Q9:T9"/>
    <mergeCell ref="Y9:AB9"/>
    <mergeCell ref="AC9:AD9"/>
    <mergeCell ref="AE9:AF9"/>
    <mergeCell ref="U9:X9"/>
  </mergeCells>
  <phoneticPr fontId="12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AA36"/>
  <sheetViews>
    <sheetView view="pageBreakPreview" topLeftCell="A13" zoomScale="90" zoomScaleNormal="100" zoomScaleSheetLayoutView="90" workbookViewId="0">
      <selection activeCell="X22" sqref="X22"/>
    </sheetView>
  </sheetViews>
  <sheetFormatPr defaultColWidth="3.125" defaultRowHeight="15" customHeight="1" x14ac:dyDescent="0.15"/>
  <cols>
    <col min="1" max="1" width="3.125" style="1"/>
    <col min="2" max="2" width="5.375" style="1" bestFit="1" customWidth="1"/>
    <col min="3" max="3" width="3.75" style="1" bestFit="1" customWidth="1"/>
    <col min="4" max="16384" width="3.125" style="1"/>
  </cols>
  <sheetData>
    <row r="1" spans="2:27" ht="15" customHeight="1" x14ac:dyDescent="0.15">
      <c r="C1" s="2"/>
    </row>
    <row r="2" spans="2:27" ht="15" customHeight="1" x14ac:dyDescent="0.15">
      <c r="B2" s="1">
        <v>3</v>
      </c>
      <c r="C2" s="2" t="s">
        <v>157</v>
      </c>
    </row>
    <row r="3" spans="2:27" ht="15" customHeight="1" x14ac:dyDescent="0.15">
      <c r="C3" s="2"/>
    </row>
    <row r="4" spans="2:27" ht="15" customHeight="1" x14ac:dyDescent="0.15">
      <c r="B4" s="8">
        <v>-1</v>
      </c>
      <c r="C4" s="8" t="s">
        <v>591</v>
      </c>
    </row>
    <row r="5" spans="2:27" ht="15" customHeight="1" x14ac:dyDescent="0.15">
      <c r="C5" s="2"/>
    </row>
    <row r="6" spans="2:27" ht="15" customHeight="1" x14ac:dyDescent="0.15">
      <c r="C6" s="2" t="s">
        <v>439</v>
      </c>
      <c r="D6" s="1" t="s">
        <v>158</v>
      </c>
    </row>
    <row r="7" spans="2:27" ht="15" customHeight="1" x14ac:dyDescent="0.15">
      <c r="C7" s="2"/>
      <c r="W7" s="105" t="s">
        <v>183</v>
      </c>
      <c r="X7" s="105"/>
      <c r="Y7" s="105"/>
      <c r="Z7" s="105"/>
      <c r="AA7" s="105"/>
    </row>
    <row r="8" spans="2:27" ht="43.5" customHeight="1" x14ac:dyDescent="0.15">
      <c r="B8" s="112" t="s">
        <v>159</v>
      </c>
      <c r="C8" s="112"/>
      <c r="D8" s="112"/>
      <c r="E8" s="112"/>
      <c r="F8" s="112"/>
      <c r="G8" s="112"/>
      <c r="H8" s="112" t="s">
        <v>164</v>
      </c>
      <c r="I8" s="112"/>
      <c r="J8" s="112"/>
      <c r="K8" s="112"/>
      <c r="L8" s="112" t="s">
        <v>165</v>
      </c>
      <c r="M8" s="112"/>
      <c r="N8" s="112"/>
      <c r="O8" s="112"/>
      <c r="P8" s="141" t="s">
        <v>166</v>
      </c>
      <c r="Q8" s="141"/>
      <c r="R8" s="141"/>
      <c r="S8" s="141"/>
      <c r="T8" s="312" t="s">
        <v>167</v>
      </c>
      <c r="U8" s="112"/>
      <c r="V8" s="112"/>
      <c r="W8" s="112"/>
      <c r="X8" s="112" t="s">
        <v>168</v>
      </c>
      <c r="Y8" s="112"/>
      <c r="Z8" s="112"/>
      <c r="AA8" s="112"/>
    </row>
    <row r="9" spans="2:27" ht="35.25" customHeight="1" x14ac:dyDescent="0.15">
      <c r="B9" s="256" t="s">
        <v>160</v>
      </c>
      <c r="C9" s="256"/>
      <c r="D9" s="256"/>
      <c r="E9" s="256"/>
      <c r="F9" s="256"/>
      <c r="G9" s="256"/>
      <c r="H9" s="348">
        <v>122629000</v>
      </c>
      <c r="I9" s="348"/>
      <c r="J9" s="348"/>
      <c r="K9" s="348"/>
      <c r="L9" s="348">
        <v>108606970</v>
      </c>
      <c r="M9" s="348"/>
      <c r="N9" s="348"/>
      <c r="O9" s="348"/>
      <c r="P9" s="348">
        <v>62704492</v>
      </c>
      <c r="Q9" s="348"/>
      <c r="R9" s="348"/>
      <c r="S9" s="348"/>
      <c r="T9" s="348">
        <f>SUM(L9-P9)</f>
        <v>45902478</v>
      </c>
      <c r="U9" s="348"/>
      <c r="V9" s="348"/>
      <c r="W9" s="348"/>
      <c r="X9" s="375">
        <f>SUM(P9/L9)*100</f>
        <v>57.735237434577172</v>
      </c>
      <c r="Y9" s="376"/>
      <c r="Z9" s="376"/>
      <c r="AA9" s="377"/>
    </row>
    <row r="10" spans="2:27" ht="35.25" customHeight="1" x14ac:dyDescent="0.15">
      <c r="B10" s="256" t="s">
        <v>161</v>
      </c>
      <c r="C10" s="256"/>
      <c r="D10" s="256"/>
      <c r="E10" s="256"/>
      <c r="F10" s="256"/>
      <c r="G10" s="256"/>
      <c r="H10" s="348">
        <v>104418000</v>
      </c>
      <c r="I10" s="348"/>
      <c r="J10" s="348"/>
      <c r="K10" s="348"/>
      <c r="L10" s="348">
        <v>90402399</v>
      </c>
      <c r="M10" s="348"/>
      <c r="N10" s="348"/>
      <c r="O10" s="348"/>
      <c r="P10" s="348">
        <v>48083328</v>
      </c>
      <c r="Q10" s="348"/>
      <c r="R10" s="348"/>
      <c r="S10" s="348"/>
      <c r="T10" s="348">
        <f t="shared" ref="T10:T11" si="0">SUM(L10-P10)</f>
        <v>42319071</v>
      </c>
      <c r="U10" s="348"/>
      <c r="V10" s="348"/>
      <c r="W10" s="348"/>
      <c r="X10" s="375">
        <f t="shared" ref="X10" si="1">SUM(P10/L10)*100</f>
        <v>53.188110638524101</v>
      </c>
      <c r="Y10" s="376"/>
      <c r="Z10" s="376"/>
      <c r="AA10" s="377"/>
    </row>
    <row r="11" spans="2:27" ht="35.25" customHeight="1" x14ac:dyDescent="0.15">
      <c r="B11" s="291" t="s">
        <v>481</v>
      </c>
      <c r="C11" s="292"/>
      <c r="D11" s="292"/>
      <c r="E11" s="292"/>
      <c r="F11" s="292"/>
      <c r="G11" s="293"/>
      <c r="H11" s="348">
        <v>18211000</v>
      </c>
      <c r="I11" s="348"/>
      <c r="J11" s="348"/>
      <c r="K11" s="348"/>
      <c r="L11" s="348">
        <v>18204571</v>
      </c>
      <c r="M11" s="348"/>
      <c r="N11" s="348"/>
      <c r="O11" s="348"/>
      <c r="P11" s="348">
        <v>14621164</v>
      </c>
      <c r="Q11" s="348"/>
      <c r="R11" s="348"/>
      <c r="S11" s="348"/>
      <c r="T11" s="348">
        <f t="shared" si="0"/>
        <v>3583407</v>
      </c>
      <c r="U11" s="348"/>
      <c r="V11" s="348"/>
      <c r="W11" s="348"/>
      <c r="X11" s="375">
        <f>SUM(P11/L11)*100</f>
        <v>80.315894288308144</v>
      </c>
      <c r="Y11" s="376"/>
      <c r="Z11" s="376"/>
      <c r="AA11" s="377"/>
    </row>
    <row r="12" spans="2:27" ht="35.25" customHeight="1" x14ac:dyDescent="0.15">
      <c r="B12" s="291" t="s">
        <v>163</v>
      </c>
      <c r="C12" s="292"/>
      <c r="D12" s="292"/>
      <c r="E12" s="292"/>
      <c r="F12" s="292"/>
      <c r="G12" s="293"/>
      <c r="H12" s="348">
        <v>0</v>
      </c>
      <c r="I12" s="348"/>
      <c r="J12" s="348"/>
      <c r="K12" s="348"/>
      <c r="L12" s="348">
        <v>0</v>
      </c>
      <c r="M12" s="348"/>
      <c r="N12" s="348"/>
      <c r="O12" s="348"/>
      <c r="P12" s="348">
        <v>0</v>
      </c>
      <c r="Q12" s="348"/>
      <c r="R12" s="348"/>
      <c r="S12" s="348"/>
      <c r="T12" s="348">
        <f t="shared" ref="T12" si="2">SUM(L12-P12)</f>
        <v>0</v>
      </c>
      <c r="U12" s="348"/>
      <c r="V12" s="348"/>
      <c r="W12" s="348"/>
      <c r="X12" s="341" t="s">
        <v>593</v>
      </c>
      <c r="Y12" s="341"/>
      <c r="Z12" s="341"/>
      <c r="AA12" s="341"/>
    </row>
    <row r="14" spans="2:27" ht="15" customHeight="1" x14ac:dyDescent="0.15">
      <c r="C14" s="1" t="s">
        <v>440</v>
      </c>
      <c r="D14" s="1" t="s">
        <v>175</v>
      </c>
    </row>
    <row r="15" spans="2:27" ht="15" customHeight="1" x14ac:dyDescent="0.15">
      <c r="W15" s="105" t="s">
        <v>183</v>
      </c>
      <c r="X15" s="105"/>
      <c r="Y15" s="105"/>
      <c r="Z15" s="105"/>
      <c r="AA15" s="105"/>
    </row>
    <row r="16" spans="2:27" ht="44.25" customHeight="1" x14ac:dyDescent="0.15">
      <c r="B16" s="112" t="s">
        <v>170</v>
      </c>
      <c r="C16" s="112"/>
      <c r="D16" s="112"/>
      <c r="E16" s="112"/>
      <c r="F16" s="112"/>
      <c r="G16" s="112"/>
      <c r="H16" s="112" t="s">
        <v>164</v>
      </c>
      <c r="I16" s="112"/>
      <c r="J16" s="112"/>
      <c r="K16" s="112"/>
      <c r="L16" s="112" t="s">
        <v>165</v>
      </c>
      <c r="M16" s="112"/>
      <c r="N16" s="112"/>
      <c r="O16" s="112"/>
      <c r="P16" s="112" t="s">
        <v>174</v>
      </c>
      <c r="Q16" s="112"/>
      <c r="R16" s="112"/>
      <c r="S16" s="112"/>
      <c r="T16" s="312" t="s">
        <v>169</v>
      </c>
      <c r="U16" s="112"/>
      <c r="V16" s="112"/>
      <c r="W16" s="112"/>
      <c r="X16" s="112" t="s">
        <v>168</v>
      </c>
      <c r="Y16" s="112"/>
      <c r="Z16" s="112"/>
      <c r="AA16" s="112"/>
    </row>
    <row r="17" spans="2:27" ht="44.25" customHeight="1" x14ac:dyDescent="0.15">
      <c r="B17" s="256" t="s">
        <v>171</v>
      </c>
      <c r="C17" s="256"/>
      <c r="D17" s="256"/>
      <c r="E17" s="256"/>
      <c r="F17" s="256"/>
      <c r="G17" s="256"/>
      <c r="H17" s="348">
        <v>110204000</v>
      </c>
      <c r="I17" s="348"/>
      <c r="J17" s="348"/>
      <c r="K17" s="348"/>
      <c r="L17" s="348">
        <v>107709558</v>
      </c>
      <c r="M17" s="348"/>
      <c r="N17" s="348"/>
      <c r="O17" s="348"/>
      <c r="P17" s="348">
        <v>96410747</v>
      </c>
      <c r="Q17" s="348"/>
      <c r="R17" s="348"/>
      <c r="S17" s="348"/>
      <c r="T17" s="348">
        <f t="shared" ref="T17" si="3">SUM(T18:W20)</f>
        <v>11298811</v>
      </c>
      <c r="U17" s="348"/>
      <c r="V17" s="348"/>
      <c r="W17" s="348"/>
      <c r="X17" s="375">
        <f>SUM(P17/L17)*100</f>
        <v>89.509927243411397</v>
      </c>
      <c r="Y17" s="376"/>
      <c r="Z17" s="376"/>
      <c r="AA17" s="377"/>
    </row>
    <row r="18" spans="2:27" ht="44.25" customHeight="1" x14ac:dyDescent="0.15">
      <c r="B18" s="378" t="s">
        <v>162</v>
      </c>
      <c r="C18" s="256" t="s">
        <v>172</v>
      </c>
      <c r="D18" s="256"/>
      <c r="E18" s="256"/>
      <c r="F18" s="256"/>
      <c r="G18" s="256"/>
      <c r="H18" s="348">
        <v>102825000</v>
      </c>
      <c r="I18" s="348"/>
      <c r="J18" s="348"/>
      <c r="K18" s="348"/>
      <c r="L18" s="348">
        <v>100403248</v>
      </c>
      <c r="M18" s="348"/>
      <c r="N18" s="348"/>
      <c r="O18" s="348"/>
      <c r="P18" s="348">
        <v>89104437</v>
      </c>
      <c r="Q18" s="348"/>
      <c r="R18" s="348"/>
      <c r="S18" s="348"/>
      <c r="T18" s="348">
        <f>SUM(L18-P18)</f>
        <v>11298811</v>
      </c>
      <c r="U18" s="348"/>
      <c r="V18" s="348"/>
      <c r="W18" s="348"/>
      <c r="X18" s="375">
        <f>SUM(P18/L18)*100</f>
        <v>88.746568238509568</v>
      </c>
      <c r="Y18" s="376"/>
      <c r="Z18" s="376"/>
      <c r="AA18" s="377"/>
    </row>
    <row r="19" spans="2:27" ht="44.25" customHeight="1" x14ac:dyDescent="0.15">
      <c r="B19" s="379"/>
      <c r="C19" s="256" t="s">
        <v>173</v>
      </c>
      <c r="D19" s="256"/>
      <c r="E19" s="256"/>
      <c r="F19" s="256"/>
      <c r="G19" s="256"/>
      <c r="H19" s="348">
        <v>2828000</v>
      </c>
      <c r="I19" s="348"/>
      <c r="J19" s="348"/>
      <c r="K19" s="348"/>
      <c r="L19" s="348">
        <v>2827072</v>
      </c>
      <c r="M19" s="348"/>
      <c r="N19" s="348"/>
      <c r="O19" s="348"/>
      <c r="P19" s="348">
        <v>2827072</v>
      </c>
      <c r="Q19" s="348"/>
      <c r="R19" s="348"/>
      <c r="S19" s="348"/>
      <c r="T19" s="348">
        <f>SUM(L19-P19)</f>
        <v>0</v>
      </c>
      <c r="U19" s="348"/>
      <c r="V19" s="348"/>
      <c r="W19" s="348"/>
      <c r="X19" s="375">
        <f>SUM(P19/L19)*100</f>
        <v>100</v>
      </c>
      <c r="Y19" s="376"/>
      <c r="Z19" s="376"/>
      <c r="AA19" s="377"/>
    </row>
    <row r="20" spans="2:27" ht="44.25" customHeight="1" x14ac:dyDescent="0.15">
      <c r="B20" s="380"/>
      <c r="C20" s="256" t="s">
        <v>482</v>
      </c>
      <c r="D20" s="256"/>
      <c r="E20" s="256"/>
      <c r="F20" s="256"/>
      <c r="G20" s="256"/>
      <c r="H20" s="348">
        <v>4551000</v>
      </c>
      <c r="I20" s="348"/>
      <c r="J20" s="348"/>
      <c r="K20" s="348"/>
      <c r="L20" s="348">
        <v>4479238</v>
      </c>
      <c r="M20" s="348"/>
      <c r="N20" s="348"/>
      <c r="O20" s="348"/>
      <c r="P20" s="348">
        <v>4479238</v>
      </c>
      <c r="Q20" s="348"/>
      <c r="R20" s="348"/>
      <c r="S20" s="348"/>
      <c r="T20" s="348">
        <f>SUM(L20-P20)</f>
        <v>0</v>
      </c>
      <c r="U20" s="348"/>
      <c r="V20" s="348"/>
      <c r="W20" s="348"/>
      <c r="X20" s="375">
        <v>100</v>
      </c>
      <c r="Y20" s="376"/>
      <c r="Z20" s="376"/>
      <c r="AA20" s="377"/>
    </row>
    <row r="28" spans="2:27" ht="15" customHeight="1" x14ac:dyDescent="0.15"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</row>
    <row r="36" spans="2:27" ht="15" customHeight="1" x14ac:dyDescent="0.15">
      <c r="B36" s="124" t="s">
        <v>503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</row>
  </sheetData>
  <mergeCells count="65">
    <mergeCell ref="X20:AA20"/>
    <mergeCell ref="B28:AA28"/>
    <mergeCell ref="B36:AA36"/>
    <mergeCell ref="X18:AA18"/>
    <mergeCell ref="C19:G19"/>
    <mergeCell ref="H19:K19"/>
    <mergeCell ref="L19:O19"/>
    <mergeCell ref="P19:S19"/>
    <mergeCell ref="T19:W19"/>
    <mergeCell ref="X19:AA19"/>
    <mergeCell ref="B18:B20"/>
    <mergeCell ref="C18:G18"/>
    <mergeCell ref="H18:K18"/>
    <mergeCell ref="L18:O18"/>
    <mergeCell ref="P18:S18"/>
    <mergeCell ref="T18:W18"/>
    <mergeCell ref="C20:G20"/>
    <mergeCell ref="H20:K20"/>
    <mergeCell ref="L20:O20"/>
    <mergeCell ref="P20:S20"/>
    <mergeCell ref="T20:W20"/>
    <mergeCell ref="X17:AA17"/>
    <mergeCell ref="W15:AA15"/>
    <mergeCell ref="B16:G16"/>
    <mergeCell ref="H16:K16"/>
    <mergeCell ref="L16:O16"/>
    <mergeCell ref="P16:S16"/>
    <mergeCell ref="T16:W16"/>
    <mergeCell ref="X16:AA16"/>
    <mergeCell ref="B17:G17"/>
    <mergeCell ref="H17:K17"/>
    <mergeCell ref="L17:O17"/>
    <mergeCell ref="P17:S17"/>
    <mergeCell ref="T17:W17"/>
    <mergeCell ref="X12:AA12"/>
    <mergeCell ref="B11:G11"/>
    <mergeCell ref="H11:K11"/>
    <mergeCell ref="L11:O11"/>
    <mergeCell ref="P11:S11"/>
    <mergeCell ref="T11:W11"/>
    <mergeCell ref="X11:AA11"/>
    <mergeCell ref="B12:G12"/>
    <mergeCell ref="H12:K12"/>
    <mergeCell ref="L12:O12"/>
    <mergeCell ref="P12:S12"/>
    <mergeCell ref="T12:W12"/>
    <mergeCell ref="X10:AA10"/>
    <mergeCell ref="B9:G9"/>
    <mergeCell ref="H9:K9"/>
    <mergeCell ref="L9:O9"/>
    <mergeCell ref="P9:S9"/>
    <mergeCell ref="T9:W9"/>
    <mergeCell ref="X9:AA9"/>
    <mergeCell ref="B10:G10"/>
    <mergeCell ref="H10:K10"/>
    <mergeCell ref="L10:O10"/>
    <mergeCell ref="P10:S10"/>
    <mergeCell ref="T10:W10"/>
    <mergeCell ref="W7:AA7"/>
    <mergeCell ref="B8:G8"/>
    <mergeCell ref="H8:K8"/>
    <mergeCell ref="L8:O8"/>
    <mergeCell ref="P8:S8"/>
    <mergeCell ref="T8:W8"/>
    <mergeCell ref="X8:AA8"/>
  </mergeCells>
  <phoneticPr fontId="1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AB45"/>
  <sheetViews>
    <sheetView view="pageBreakPreview" topLeftCell="A25" zoomScale="80" zoomScaleNormal="100" zoomScaleSheetLayoutView="80" workbookViewId="0">
      <selection activeCell="AJ22" sqref="AJ22"/>
    </sheetView>
  </sheetViews>
  <sheetFormatPr defaultColWidth="3.125" defaultRowHeight="15" customHeight="1" x14ac:dyDescent="0.15"/>
  <cols>
    <col min="1" max="1" width="3.125" style="1"/>
    <col min="2" max="3" width="3.75" style="1" bestFit="1" customWidth="1"/>
    <col min="4" max="16384" width="3.125" style="1"/>
  </cols>
  <sheetData>
    <row r="1" spans="2:27" ht="15" customHeight="1" x14ac:dyDescent="0.15">
      <c r="C1" s="2"/>
    </row>
    <row r="2" spans="2:27" ht="15" customHeight="1" x14ac:dyDescent="0.15">
      <c r="B2" s="2">
        <v>-2</v>
      </c>
      <c r="C2" s="2" t="s">
        <v>177</v>
      </c>
    </row>
    <row r="3" spans="2:27" ht="15" customHeight="1" x14ac:dyDescent="0.15">
      <c r="C3" s="2"/>
    </row>
    <row r="4" spans="2:27" ht="15" customHeight="1" x14ac:dyDescent="0.15">
      <c r="C4" s="2" t="s">
        <v>483</v>
      </c>
      <c r="D4" s="1" t="s">
        <v>178</v>
      </c>
    </row>
    <row r="5" spans="2:27" ht="15" customHeight="1" x14ac:dyDescent="0.15">
      <c r="C5" s="2"/>
      <c r="W5" s="105" t="s">
        <v>183</v>
      </c>
      <c r="X5" s="105"/>
      <c r="Y5" s="105"/>
      <c r="Z5" s="105"/>
      <c r="AA5" s="105"/>
    </row>
    <row r="6" spans="2:27" ht="29.25" customHeight="1" x14ac:dyDescent="0.15">
      <c r="B6" s="112"/>
      <c r="C6" s="112"/>
      <c r="D6" s="112"/>
      <c r="E6" s="112"/>
      <c r="F6" s="112"/>
      <c r="G6" s="112"/>
      <c r="H6" s="112" t="s">
        <v>164</v>
      </c>
      <c r="I6" s="112"/>
      <c r="J6" s="112"/>
      <c r="K6" s="112"/>
      <c r="L6" s="112" t="s">
        <v>165</v>
      </c>
      <c r="M6" s="112"/>
      <c r="N6" s="112"/>
      <c r="O6" s="112"/>
      <c r="P6" s="112" t="s">
        <v>166</v>
      </c>
      <c r="Q6" s="112"/>
      <c r="R6" s="112"/>
      <c r="S6" s="112"/>
      <c r="T6" s="312" t="s">
        <v>167</v>
      </c>
      <c r="U6" s="112"/>
      <c r="V6" s="112"/>
      <c r="W6" s="112"/>
      <c r="X6" s="112" t="s">
        <v>484</v>
      </c>
      <c r="Y6" s="112"/>
      <c r="Z6" s="112"/>
      <c r="AA6" s="112"/>
    </row>
    <row r="7" spans="2:27" ht="29.25" customHeight="1" x14ac:dyDescent="0.15">
      <c r="B7" s="256" t="s">
        <v>176</v>
      </c>
      <c r="C7" s="256"/>
      <c r="D7" s="256"/>
      <c r="E7" s="256"/>
      <c r="F7" s="256"/>
      <c r="G7" s="256"/>
      <c r="H7" s="348">
        <v>43511000</v>
      </c>
      <c r="I7" s="348"/>
      <c r="J7" s="348"/>
      <c r="K7" s="348"/>
      <c r="L7" s="348">
        <v>42979112</v>
      </c>
      <c r="M7" s="348"/>
      <c r="N7" s="348"/>
      <c r="O7" s="348"/>
      <c r="P7" s="348">
        <v>30000000</v>
      </c>
      <c r="Q7" s="348"/>
      <c r="R7" s="348"/>
      <c r="S7" s="348"/>
      <c r="T7" s="348">
        <f>L7-P7</f>
        <v>12979112</v>
      </c>
      <c r="U7" s="348"/>
      <c r="V7" s="348"/>
      <c r="W7" s="348"/>
      <c r="X7" s="375">
        <f>SUM(P7/L7)*100</f>
        <v>69.8013490832477</v>
      </c>
      <c r="Y7" s="376"/>
      <c r="Z7" s="376"/>
      <c r="AA7" s="377"/>
    </row>
    <row r="8" spans="2:27" ht="29.25" customHeight="1" x14ac:dyDescent="0.15">
      <c r="B8" s="325" t="s">
        <v>162</v>
      </c>
      <c r="C8" s="256" t="s">
        <v>532</v>
      </c>
      <c r="D8" s="256"/>
      <c r="E8" s="256"/>
      <c r="F8" s="256"/>
      <c r="G8" s="256"/>
      <c r="H8" s="348">
        <v>30000000</v>
      </c>
      <c r="I8" s="348"/>
      <c r="J8" s="348"/>
      <c r="K8" s="348"/>
      <c r="L8" s="348">
        <v>30000000</v>
      </c>
      <c r="M8" s="348"/>
      <c r="N8" s="348"/>
      <c r="O8" s="348"/>
      <c r="P8" s="348">
        <v>30000000</v>
      </c>
      <c r="Q8" s="348"/>
      <c r="R8" s="348"/>
      <c r="S8" s="348"/>
      <c r="T8" s="381">
        <f>SUM(L8-P8)</f>
        <v>0</v>
      </c>
      <c r="U8" s="328"/>
      <c r="V8" s="328"/>
      <c r="W8" s="329"/>
      <c r="X8" s="375">
        <f t="shared" ref="X8:X9" si="0">SUM(P8/L8)*100</f>
        <v>100</v>
      </c>
      <c r="Y8" s="376"/>
      <c r="Z8" s="376"/>
      <c r="AA8" s="377"/>
    </row>
    <row r="9" spans="2:27" ht="29.25" customHeight="1" x14ac:dyDescent="0.15">
      <c r="B9" s="325"/>
      <c r="C9" s="256" t="s">
        <v>531</v>
      </c>
      <c r="D9" s="256"/>
      <c r="E9" s="256"/>
      <c r="F9" s="256"/>
      <c r="G9" s="256"/>
      <c r="H9" s="348">
        <v>13511000</v>
      </c>
      <c r="I9" s="348"/>
      <c r="J9" s="348"/>
      <c r="K9" s="348"/>
      <c r="L9" s="348">
        <v>12979112</v>
      </c>
      <c r="M9" s="348"/>
      <c r="N9" s="348"/>
      <c r="O9" s="348"/>
      <c r="P9" s="348">
        <v>0</v>
      </c>
      <c r="Q9" s="348"/>
      <c r="R9" s="348"/>
      <c r="S9" s="348"/>
      <c r="T9" s="381">
        <f>SUM(L9-P9)</f>
        <v>12979112</v>
      </c>
      <c r="U9" s="328"/>
      <c r="V9" s="328"/>
      <c r="W9" s="329"/>
      <c r="X9" s="375">
        <f t="shared" si="0"/>
        <v>0</v>
      </c>
      <c r="Y9" s="376"/>
      <c r="Z9" s="376"/>
      <c r="AA9" s="377"/>
    </row>
    <row r="10" spans="2:27" ht="15" customHeight="1" x14ac:dyDescent="0.15">
      <c r="C10" s="2"/>
    </row>
    <row r="11" spans="2:27" ht="15" customHeight="1" x14ac:dyDescent="0.15">
      <c r="B11" s="1" t="s">
        <v>471</v>
      </c>
      <c r="C11" s="2" t="s">
        <v>182</v>
      </c>
    </row>
    <row r="12" spans="2:27" ht="15" customHeight="1" x14ac:dyDescent="0.15">
      <c r="C12" s="2"/>
      <c r="W12" s="105" t="s">
        <v>183</v>
      </c>
      <c r="X12" s="105"/>
      <c r="Y12" s="105"/>
      <c r="Z12" s="105"/>
      <c r="AA12" s="105"/>
    </row>
    <row r="13" spans="2:27" ht="30.75" customHeight="1" x14ac:dyDescent="0.15">
      <c r="B13" s="112"/>
      <c r="C13" s="112"/>
      <c r="D13" s="112"/>
      <c r="E13" s="112"/>
      <c r="F13" s="112"/>
      <c r="G13" s="112"/>
      <c r="H13" s="112" t="s">
        <v>164</v>
      </c>
      <c r="I13" s="112"/>
      <c r="J13" s="112"/>
      <c r="K13" s="112"/>
      <c r="L13" s="112" t="s">
        <v>165</v>
      </c>
      <c r="M13" s="112"/>
      <c r="N13" s="112"/>
      <c r="O13" s="112"/>
      <c r="P13" s="112" t="s">
        <v>174</v>
      </c>
      <c r="Q13" s="112"/>
      <c r="R13" s="112"/>
      <c r="S13" s="112"/>
      <c r="T13" s="312" t="s">
        <v>189</v>
      </c>
      <c r="U13" s="112"/>
      <c r="V13" s="112"/>
      <c r="W13" s="112"/>
      <c r="X13" s="112" t="s">
        <v>484</v>
      </c>
      <c r="Y13" s="112"/>
      <c r="Z13" s="112"/>
      <c r="AA13" s="112"/>
    </row>
    <row r="14" spans="2:27" ht="30.75" customHeight="1" x14ac:dyDescent="0.15">
      <c r="B14" s="256" t="s">
        <v>179</v>
      </c>
      <c r="C14" s="256"/>
      <c r="D14" s="256"/>
      <c r="E14" s="256"/>
      <c r="F14" s="256"/>
      <c r="G14" s="256"/>
      <c r="H14" s="381">
        <v>53467000</v>
      </c>
      <c r="I14" s="328"/>
      <c r="J14" s="328"/>
      <c r="K14" s="329"/>
      <c r="L14" s="381">
        <v>49979912</v>
      </c>
      <c r="M14" s="328"/>
      <c r="N14" s="328"/>
      <c r="O14" s="329"/>
      <c r="P14" s="381">
        <v>49979912</v>
      </c>
      <c r="Q14" s="328"/>
      <c r="R14" s="328"/>
      <c r="S14" s="329"/>
      <c r="T14" s="382">
        <f>SUM(T15:W16)</f>
        <v>0</v>
      </c>
      <c r="U14" s="383"/>
      <c r="V14" s="383"/>
      <c r="W14" s="383"/>
      <c r="X14" s="112">
        <v>100</v>
      </c>
      <c r="Y14" s="112"/>
      <c r="Z14" s="112"/>
      <c r="AA14" s="112"/>
    </row>
    <row r="15" spans="2:27" ht="30.75" customHeight="1" x14ac:dyDescent="0.15">
      <c r="B15" s="325" t="s">
        <v>162</v>
      </c>
      <c r="C15" s="256" t="s">
        <v>180</v>
      </c>
      <c r="D15" s="256"/>
      <c r="E15" s="256"/>
      <c r="F15" s="256"/>
      <c r="G15" s="256"/>
      <c r="H15" s="348">
        <v>41041000</v>
      </c>
      <c r="I15" s="348"/>
      <c r="J15" s="348"/>
      <c r="K15" s="348"/>
      <c r="L15" s="348">
        <v>37554904</v>
      </c>
      <c r="M15" s="348"/>
      <c r="N15" s="348"/>
      <c r="O15" s="348"/>
      <c r="P15" s="348">
        <v>37554904</v>
      </c>
      <c r="Q15" s="348"/>
      <c r="R15" s="348"/>
      <c r="S15" s="348"/>
      <c r="T15" s="381">
        <f>SUM(L15-P15)</f>
        <v>0</v>
      </c>
      <c r="U15" s="328"/>
      <c r="V15" s="328"/>
      <c r="W15" s="329"/>
      <c r="X15" s="112">
        <v>100</v>
      </c>
      <c r="Y15" s="112"/>
      <c r="Z15" s="112"/>
      <c r="AA15" s="112"/>
    </row>
    <row r="16" spans="2:27" ht="30.75" customHeight="1" x14ac:dyDescent="0.15">
      <c r="B16" s="325"/>
      <c r="C16" s="256" t="s">
        <v>181</v>
      </c>
      <c r="D16" s="256"/>
      <c r="E16" s="256"/>
      <c r="F16" s="256"/>
      <c r="G16" s="256"/>
      <c r="H16" s="348">
        <v>12426000</v>
      </c>
      <c r="I16" s="348"/>
      <c r="J16" s="348"/>
      <c r="K16" s="348"/>
      <c r="L16" s="348">
        <v>12425008</v>
      </c>
      <c r="M16" s="348"/>
      <c r="N16" s="348"/>
      <c r="O16" s="348"/>
      <c r="P16" s="348">
        <v>12425008</v>
      </c>
      <c r="Q16" s="348"/>
      <c r="R16" s="348"/>
      <c r="S16" s="348"/>
      <c r="T16" s="381">
        <f>SUM(L16-P16)</f>
        <v>0</v>
      </c>
      <c r="U16" s="328"/>
      <c r="V16" s="328"/>
      <c r="W16" s="329"/>
      <c r="X16" s="112">
        <v>100</v>
      </c>
      <c r="Y16" s="112"/>
      <c r="Z16" s="112"/>
      <c r="AA16" s="112"/>
    </row>
    <row r="18" spans="2:27" ht="15" customHeight="1" x14ac:dyDescent="0.15">
      <c r="B18" s="226" t="s">
        <v>597</v>
      </c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</row>
    <row r="19" spans="2:27" ht="15" customHeight="1" x14ac:dyDescent="0.15">
      <c r="B19" s="226"/>
      <c r="C19" s="226"/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</row>
    <row r="20" spans="2:27" ht="15" customHeight="1" x14ac:dyDescent="0.15"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</row>
    <row r="21" spans="2:27" ht="15" customHeight="1" x14ac:dyDescent="0.15"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</row>
    <row r="22" spans="2:27" ht="15" customHeight="1" x14ac:dyDescent="0.15"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</row>
    <row r="23" spans="2:27" ht="15" customHeight="1" x14ac:dyDescent="0.15"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</row>
    <row r="24" spans="2:27" ht="15" customHeight="1" x14ac:dyDescent="0.15">
      <c r="B24" s="226"/>
      <c r="C24" s="226"/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6"/>
      <c r="AA24" s="226"/>
    </row>
    <row r="25" spans="2:27" ht="15" customHeight="1" x14ac:dyDescent="0.15"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</row>
    <row r="26" spans="2:27" ht="15" customHeight="1" x14ac:dyDescent="0.15"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</row>
    <row r="27" spans="2:27" ht="15" customHeight="1" x14ac:dyDescent="0.15">
      <c r="B27" s="226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</row>
    <row r="28" spans="2:27" ht="15" customHeight="1" x14ac:dyDescent="0.15"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</row>
    <row r="29" spans="2:27" ht="15" customHeight="1" x14ac:dyDescent="0.15">
      <c r="B29" s="226"/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</row>
    <row r="30" spans="2:27" ht="15" customHeight="1" x14ac:dyDescent="0.15"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</row>
    <row r="31" spans="2:27" ht="15" customHeight="1" x14ac:dyDescent="0.15"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</row>
    <row r="32" spans="2:27" ht="15" customHeight="1" x14ac:dyDescent="0.15"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6"/>
    </row>
    <row r="33" spans="2:28" ht="21.75" customHeight="1" x14ac:dyDescent="0.15"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6"/>
    </row>
    <row r="35" spans="2:28" ht="15" customHeight="1" x14ac:dyDescent="0.15">
      <c r="B35" s="1" t="s">
        <v>594</v>
      </c>
    </row>
    <row r="36" spans="2:28" ht="15" customHeight="1" x14ac:dyDescent="0.15">
      <c r="B36" s="229" t="s">
        <v>485</v>
      </c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</row>
    <row r="37" spans="2:28" ht="15" customHeight="1" x14ac:dyDescent="0.15"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</row>
    <row r="38" spans="2:28" ht="15" customHeight="1" x14ac:dyDescent="0.15"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</row>
    <row r="39" spans="2:28" ht="21" customHeight="1" x14ac:dyDescent="0.15">
      <c r="B39" s="112" t="s">
        <v>184</v>
      </c>
      <c r="C39" s="112"/>
      <c r="D39" s="112"/>
      <c r="E39" s="112"/>
      <c r="F39" s="112"/>
      <c r="G39" s="112"/>
      <c r="H39" s="112"/>
      <c r="I39" s="112"/>
      <c r="J39" s="112"/>
      <c r="K39" s="112" t="s">
        <v>187</v>
      </c>
      <c r="L39" s="112"/>
      <c r="M39" s="112"/>
      <c r="N39" s="112"/>
      <c r="O39" s="112"/>
      <c r="P39" s="112"/>
      <c r="Q39" s="112"/>
      <c r="R39" s="112"/>
      <c r="S39" s="112"/>
      <c r="T39" s="112" t="s">
        <v>188</v>
      </c>
      <c r="U39" s="112"/>
      <c r="V39" s="112"/>
      <c r="W39" s="112"/>
      <c r="X39" s="112"/>
      <c r="Y39" s="112"/>
      <c r="Z39" s="112"/>
      <c r="AA39" s="112"/>
      <c r="AB39" s="7"/>
    </row>
    <row r="40" spans="2:28" ht="21" customHeight="1" x14ac:dyDescent="0.15">
      <c r="B40" s="384" t="s">
        <v>185</v>
      </c>
      <c r="C40" s="384"/>
      <c r="D40" s="384"/>
      <c r="E40" s="384"/>
      <c r="F40" s="384"/>
      <c r="G40" s="384"/>
      <c r="H40" s="384"/>
      <c r="I40" s="384"/>
      <c r="J40" s="384"/>
      <c r="K40" s="112" t="s">
        <v>476</v>
      </c>
      <c r="L40" s="112"/>
      <c r="M40" s="112"/>
      <c r="N40" s="112"/>
      <c r="O40" s="112"/>
      <c r="P40" s="112"/>
      <c r="Q40" s="112"/>
      <c r="R40" s="112"/>
      <c r="S40" s="112"/>
      <c r="T40" s="385">
        <v>0.2</v>
      </c>
      <c r="U40" s="112"/>
      <c r="V40" s="112"/>
      <c r="W40" s="112"/>
      <c r="X40" s="112"/>
      <c r="Y40" s="112"/>
      <c r="Z40" s="112"/>
      <c r="AA40" s="112"/>
    </row>
    <row r="41" spans="2:28" ht="21" customHeight="1" x14ac:dyDescent="0.15">
      <c r="B41" s="384" t="s">
        <v>186</v>
      </c>
      <c r="C41" s="384"/>
      <c r="D41" s="384"/>
      <c r="E41" s="384"/>
      <c r="F41" s="384"/>
      <c r="G41" s="384"/>
      <c r="H41" s="384"/>
      <c r="I41" s="384"/>
      <c r="J41" s="384"/>
      <c r="K41" s="112" t="s">
        <v>476</v>
      </c>
      <c r="L41" s="112"/>
      <c r="M41" s="112"/>
      <c r="N41" s="112"/>
      <c r="O41" s="112"/>
      <c r="P41" s="112"/>
      <c r="Q41" s="112"/>
      <c r="R41" s="112"/>
      <c r="S41" s="112"/>
      <c r="T41" s="385">
        <v>0.2</v>
      </c>
      <c r="U41" s="112"/>
      <c r="V41" s="112"/>
      <c r="W41" s="112"/>
      <c r="X41" s="112"/>
      <c r="Y41" s="112"/>
      <c r="Z41" s="112"/>
      <c r="AA41" s="112"/>
    </row>
    <row r="42" spans="2:28" ht="21" customHeight="1" x14ac:dyDescent="0.15">
      <c r="B42" s="386" t="s">
        <v>486</v>
      </c>
      <c r="C42" s="386"/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</row>
    <row r="45" spans="2:28" ht="15" customHeight="1" x14ac:dyDescent="0.15">
      <c r="B45" s="124" t="s">
        <v>491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</row>
  </sheetData>
  <mergeCells count="65">
    <mergeCell ref="B41:J41"/>
    <mergeCell ref="K41:S41"/>
    <mergeCell ref="T41:AA41"/>
    <mergeCell ref="B42:AA42"/>
    <mergeCell ref="B45:AA45"/>
    <mergeCell ref="B18:AA33"/>
    <mergeCell ref="B36:AA38"/>
    <mergeCell ref="B39:J39"/>
    <mergeCell ref="K39:S39"/>
    <mergeCell ref="T39:AA39"/>
    <mergeCell ref="B40:J40"/>
    <mergeCell ref="K40:S40"/>
    <mergeCell ref="T40:AA40"/>
    <mergeCell ref="X15:AA15"/>
    <mergeCell ref="C16:G16"/>
    <mergeCell ref="H16:K16"/>
    <mergeCell ref="L16:O16"/>
    <mergeCell ref="P16:S16"/>
    <mergeCell ref="T16:W16"/>
    <mergeCell ref="X16:AA16"/>
    <mergeCell ref="B15:B16"/>
    <mergeCell ref="C15:G15"/>
    <mergeCell ref="H15:K15"/>
    <mergeCell ref="L15:O15"/>
    <mergeCell ref="P15:S15"/>
    <mergeCell ref="T15:W15"/>
    <mergeCell ref="X14:AA14"/>
    <mergeCell ref="W12:AA12"/>
    <mergeCell ref="B13:G13"/>
    <mergeCell ref="H13:K13"/>
    <mergeCell ref="L13:O13"/>
    <mergeCell ref="P13:S13"/>
    <mergeCell ref="T13:W13"/>
    <mergeCell ref="X13:AA13"/>
    <mergeCell ref="B14:G14"/>
    <mergeCell ref="H14:K14"/>
    <mergeCell ref="L14:O14"/>
    <mergeCell ref="P14:S14"/>
    <mergeCell ref="T14:W14"/>
    <mergeCell ref="X8:AA8"/>
    <mergeCell ref="C9:G9"/>
    <mergeCell ref="H9:K9"/>
    <mergeCell ref="L9:O9"/>
    <mergeCell ref="P9:S9"/>
    <mergeCell ref="T9:W9"/>
    <mergeCell ref="X9:AA9"/>
    <mergeCell ref="T8:W8"/>
    <mergeCell ref="B8:B9"/>
    <mergeCell ref="C8:G8"/>
    <mergeCell ref="H8:K8"/>
    <mergeCell ref="L8:O8"/>
    <mergeCell ref="P8:S8"/>
    <mergeCell ref="X7:AA7"/>
    <mergeCell ref="W5:AA5"/>
    <mergeCell ref="B6:G6"/>
    <mergeCell ref="H6:K6"/>
    <mergeCell ref="L6:O6"/>
    <mergeCell ref="P6:S6"/>
    <mergeCell ref="T6:W6"/>
    <mergeCell ref="X6:AA6"/>
    <mergeCell ref="B7:G7"/>
    <mergeCell ref="H7:K7"/>
    <mergeCell ref="L7:O7"/>
    <mergeCell ref="P7:S7"/>
    <mergeCell ref="T7:W7"/>
  </mergeCells>
  <phoneticPr fontId="12"/>
  <pageMargins left="0.70866141732283472" right="0.70866141732283472" top="0.74803149606299213" bottom="0.41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2:Y97"/>
  <sheetViews>
    <sheetView view="pageBreakPreview" topLeftCell="A34" zoomScaleNormal="100" zoomScaleSheetLayoutView="100" workbookViewId="0">
      <selection activeCell="N65" sqref="N65:R65"/>
    </sheetView>
  </sheetViews>
  <sheetFormatPr defaultRowHeight="16.5" customHeight="1" x14ac:dyDescent="0.15"/>
  <cols>
    <col min="1" max="250" width="3.5" style="65" customWidth="1"/>
    <col min="251" max="16384" width="9" style="65"/>
  </cols>
  <sheetData>
    <row r="2" spans="2:25" ht="16.5" customHeight="1" x14ac:dyDescent="0.15">
      <c r="B2" s="64" t="s">
        <v>595</v>
      </c>
    </row>
    <row r="4" spans="2:25" ht="16.5" customHeight="1" x14ac:dyDescent="0.15">
      <c r="B4" s="65">
        <v>1</v>
      </c>
      <c r="C4" s="65" t="s">
        <v>265</v>
      </c>
    </row>
    <row r="5" spans="2:25" ht="16.5" customHeight="1" x14ac:dyDescent="0.15">
      <c r="U5" s="400" t="s">
        <v>267</v>
      </c>
      <c r="V5" s="400"/>
      <c r="W5" s="400"/>
      <c r="X5" s="400"/>
      <c r="Y5" s="400"/>
    </row>
    <row r="6" spans="2:25" ht="16.5" customHeight="1" x14ac:dyDescent="0.15">
      <c r="B6" s="430" t="s">
        <v>256</v>
      </c>
      <c r="C6" s="430"/>
      <c r="D6" s="430"/>
      <c r="E6" s="430"/>
      <c r="F6" s="430"/>
      <c r="G6" s="430"/>
      <c r="H6" s="426" t="s">
        <v>596</v>
      </c>
      <c r="I6" s="426"/>
      <c r="J6" s="426"/>
      <c r="K6" s="426"/>
      <c r="L6" s="426"/>
      <c r="M6" s="426"/>
      <c r="N6" s="416" t="s">
        <v>258</v>
      </c>
      <c r="O6" s="416"/>
      <c r="P6" s="416"/>
      <c r="Q6" s="416"/>
      <c r="R6" s="416"/>
      <c r="S6" s="416"/>
      <c r="T6" s="416" t="s">
        <v>272</v>
      </c>
      <c r="U6" s="416"/>
      <c r="V6" s="416"/>
      <c r="W6" s="416"/>
      <c r="X6" s="416"/>
      <c r="Y6" s="416"/>
    </row>
    <row r="7" spans="2:25" ht="16.5" customHeight="1" x14ac:dyDescent="0.15">
      <c r="B7" s="431" t="s">
        <v>257</v>
      </c>
      <c r="C7" s="431"/>
      <c r="D7" s="431"/>
      <c r="E7" s="431"/>
      <c r="F7" s="431"/>
      <c r="G7" s="431"/>
      <c r="H7" s="432">
        <v>5863256</v>
      </c>
      <c r="I7" s="432"/>
      <c r="J7" s="432"/>
      <c r="K7" s="432"/>
      <c r="L7" s="432"/>
      <c r="M7" s="432"/>
      <c r="N7" s="432">
        <v>181042</v>
      </c>
      <c r="O7" s="432"/>
      <c r="P7" s="432"/>
      <c r="Q7" s="432"/>
      <c r="R7" s="432"/>
      <c r="S7" s="432"/>
      <c r="T7" s="433">
        <f>SUM(H7:S7)</f>
        <v>6044298</v>
      </c>
      <c r="U7" s="433"/>
      <c r="V7" s="433"/>
      <c r="W7" s="433"/>
      <c r="X7" s="433"/>
      <c r="Y7" s="433"/>
    </row>
    <row r="8" spans="2:25" ht="16.5" customHeight="1" x14ac:dyDescent="0.15">
      <c r="B8" s="435" t="s">
        <v>492</v>
      </c>
      <c r="C8" s="435"/>
      <c r="D8" s="435"/>
      <c r="E8" s="435"/>
      <c r="F8" s="435"/>
      <c r="G8" s="435"/>
      <c r="H8" s="424">
        <f>SUM(H9:M13)</f>
        <v>2778447</v>
      </c>
      <c r="I8" s="424"/>
      <c r="J8" s="424"/>
      <c r="K8" s="424"/>
      <c r="L8" s="424"/>
      <c r="M8" s="424"/>
      <c r="N8" s="424">
        <f>SUM(N9:S13)</f>
        <v>59504</v>
      </c>
      <c r="O8" s="424"/>
      <c r="P8" s="424"/>
      <c r="Q8" s="424"/>
      <c r="R8" s="424"/>
      <c r="S8" s="424"/>
      <c r="T8" s="424">
        <f>SUM(T9:Y13)</f>
        <v>2837951</v>
      </c>
      <c r="U8" s="424"/>
      <c r="V8" s="424"/>
      <c r="W8" s="424"/>
      <c r="X8" s="424"/>
      <c r="Y8" s="424"/>
    </row>
    <row r="9" spans="2:25" ht="16.5" customHeight="1" x14ac:dyDescent="0.15">
      <c r="B9" s="434" t="s">
        <v>259</v>
      </c>
      <c r="C9" s="434"/>
      <c r="D9" s="434"/>
      <c r="E9" s="434"/>
      <c r="F9" s="434"/>
      <c r="G9" s="434"/>
      <c r="H9" s="424">
        <v>1050786</v>
      </c>
      <c r="I9" s="424"/>
      <c r="J9" s="424"/>
      <c r="K9" s="424"/>
      <c r="L9" s="424"/>
      <c r="M9" s="424"/>
      <c r="N9" s="424">
        <v>5737</v>
      </c>
      <c r="O9" s="424"/>
      <c r="P9" s="424"/>
      <c r="Q9" s="424"/>
      <c r="R9" s="424"/>
      <c r="S9" s="424"/>
      <c r="T9" s="424">
        <f>SUM(H9:S9)</f>
        <v>1056523</v>
      </c>
      <c r="U9" s="424"/>
      <c r="V9" s="424"/>
      <c r="W9" s="424"/>
      <c r="X9" s="424"/>
      <c r="Y9" s="424"/>
    </row>
    <row r="10" spans="2:25" ht="16.5" customHeight="1" x14ac:dyDescent="0.15">
      <c r="B10" s="435" t="s">
        <v>260</v>
      </c>
      <c r="C10" s="435"/>
      <c r="D10" s="435"/>
      <c r="E10" s="435"/>
      <c r="F10" s="435"/>
      <c r="G10" s="435"/>
      <c r="H10" s="424">
        <v>961474</v>
      </c>
      <c r="I10" s="424"/>
      <c r="J10" s="424"/>
      <c r="K10" s="424"/>
      <c r="L10" s="424"/>
      <c r="M10" s="424"/>
      <c r="N10" s="424">
        <v>24345</v>
      </c>
      <c r="O10" s="424"/>
      <c r="P10" s="424"/>
      <c r="Q10" s="424"/>
      <c r="R10" s="424"/>
      <c r="S10" s="424"/>
      <c r="T10" s="424">
        <f t="shared" ref="T10:T13" si="0">SUM(H10:S10)</f>
        <v>985819</v>
      </c>
      <c r="U10" s="424"/>
      <c r="V10" s="424"/>
      <c r="W10" s="424"/>
      <c r="X10" s="424"/>
      <c r="Y10" s="424"/>
    </row>
    <row r="11" spans="2:25" ht="16.5" customHeight="1" x14ac:dyDescent="0.15">
      <c r="B11" s="434" t="s">
        <v>261</v>
      </c>
      <c r="C11" s="434"/>
      <c r="D11" s="434"/>
      <c r="E11" s="434"/>
      <c r="F11" s="434"/>
      <c r="G11" s="434"/>
      <c r="H11" s="424">
        <v>181953</v>
      </c>
      <c r="I11" s="424"/>
      <c r="J11" s="424"/>
      <c r="K11" s="424"/>
      <c r="L11" s="424"/>
      <c r="M11" s="424"/>
      <c r="N11" s="424">
        <v>196</v>
      </c>
      <c r="O11" s="424"/>
      <c r="P11" s="424"/>
      <c r="Q11" s="424"/>
      <c r="R11" s="424"/>
      <c r="S11" s="424"/>
      <c r="T11" s="424">
        <f t="shared" si="0"/>
        <v>182149</v>
      </c>
      <c r="U11" s="424"/>
      <c r="V11" s="424"/>
      <c r="W11" s="424"/>
      <c r="X11" s="424"/>
      <c r="Y11" s="424"/>
    </row>
    <row r="12" spans="2:25" ht="16.5" customHeight="1" x14ac:dyDescent="0.15">
      <c r="B12" s="435" t="s">
        <v>262</v>
      </c>
      <c r="C12" s="435"/>
      <c r="D12" s="435"/>
      <c r="E12" s="435"/>
      <c r="F12" s="435"/>
      <c r="G12" s="435"/>
      <c r="H12" s="424">
        <v>137789</v>
      </c>
      <c r="I12" s="424"/>
      <c r="J12" s="424"/>
      <c r="K12" s="424"/>
      <c r="L12" s="424"/>
      <c r="M12" s="424"/>
      <c r="N12" s="424">
        <v>-455</v>
      </c>
      <c r="O12" s="424"/>
      <c r="P12" s="424"/>
      <c r="Q12" s="424"/>
      <c r="R12" s="424"/>
      <c r="S12" s="424"/>
      <c r="T12" s="424">
        <f t="shared" si="0"/>
        <v>137334</v>
      </c>
      <c r="U12" s="424"/>
      <c r="V12" s="424"/>
      <c r="W12" s="424"/>
      <c r="X12" s="424"/>
      <c r="Y12" s="424"/>
    </row>
    <row r="13" spans="2:25" ht="16.5" customHeight="1" x14ac:dyDescent="0.15">
      <c r="B13" s="443" t="s">
        <v>263</v>
      </c>
      <c r="C13" s="443"/>
      <c r="D13" s="443"/>
      <c r="E13" s="443"/>
      <c r="F13" s="443"/>
      <c r="G13" s="443"/>
      <c r="H13" s="421">
        <v>446445</v>
      </c>
      <c r="I13" s="421"/>
      <c r="J13" s="421"/>
      <c r="K13" s="421"/>
      <c r="L13" s="421"/>
      <c r="M13" s="421"/>
      <c r="N13" s="421">
        <v>29681</v>
      </c>
      <c r="O13" s="421"/>
      <c r="P13" s="421"/>
      <c r="Q13" s="421"/>
      <c r="R13" s="421"/>
      <c r="S13" s="421"/>
      <c r="T13" s="424">
        <f t="shared" si="0"/>
        <v>476126</v>
      </c>
      <c r="U13" s="424"/>
      <c r="V13" s="424"/>
      <c r="W13" s="424"/>
      <c r="X13" s="424"/>
      <c r="Y13" s="424"/>
    </row>
    <row r="14" spans="2:25" ht="16.5" customHeight="1" x14ac:dyDescent="0.15">
      <c r="B14" s="416" t="s">
        <v>264</v>
      </c>
      <c r="C14" s="416"/>
      <c r="D14" s="416"/>
      <c r="E14" s="416"/>
      <c r="F14" s="416"/>
      <c r="G14" s="416"/>
      <c r="H14" s="395">
        <f>SUM(H7+H8)</f>
        <v>8641703</v>
      </c>
      <c r="I14" s="396"/>
      <c r="J14" s="396"/>
      <c r="K14" s="396"/>
      <c r="L14" s="396"/>
      <c r="M14" s="397"/>
      <c r="N14" s="395">
        <f>SUM(N7+N8)</f>
        <v>240546</v>
      </c>
      <c r="O14" s="396"/>
      <c r="P14" s="396"/>
      <c r="Q14" s="396"/>
      <c r="R14" s="396"/>
      <c r="S14" s="397"/>
      <c r="T14" s="395">
        <f>SUM(T7+T8)</f>
        <v>8882249</v>
      </c>
      <c r="U14" s="396"/>
      <c r="V14" s="396"/>
      <c r="W14" s="396"/>
      <c r="X14" s="396"/>
      <c r="Y14" s="397"/>
    </row>
    <row r="15" spans="2:25" ht="16.5" customHeight="1" x14ac:dyDescent="0.15">
      <c r="B15" s="391"/>
      <c r="C15" s="391"/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</row>
    <row r="16" spans="2:25" ht="16.5" customHeight="1" x14ac:dyDescent="0.15">
      <c r="B16" s="66"/>
      <c r="C16" s="66"/>
      <c r="D16" s="66"/>
      <c r="E16" s="66" t="s">
        <v>271</v>
      </c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400" t="s">
        <v>267</v>
      </c>
      <c r="W16" s="400"/>
      <c r="X16" s="400"/>
      <c r="Y16" s="400"/>
    </row>
    <row r="17" spans="2:25" ht="16.5" customHeight="1" x14ac:dyDescent="0.15">
      <c r="B17" s="416" t="s">
        <v>266</v>
      </c>
      <c r="C17" s="416"/>
      <c r="D17" s="416"/>
      <c r="E17" s="416"/>
      <c r="F17" s="416"/>
      <c r="G17" s="416"/>
      <c r="H17" s="426" t="s">
        <v>596</v>
      </c>
      <c r="I17" s="426"/>
      <c r="J17" s="426"/>
      <c r="K17" s="426"/>
      <c r="L17" s="426"/>
      <c r="M17" s="426"/>
      <c r="N17" s="416" t="s">
        <v>258</v>
      </c>
      <c r="O17" s="416"/>
      <c r="P17" s="416"/>
      <c r="Q17" s="416"/>
      <c r="R17" s="416"/>
      <c r="S17" s="416"/>
      <c r="T17" s="416" t="s">
        <v>272</v>
      </c>
      <c r="U17" s="416"/>
      <c r="V17" s="416"/>
      <c r="W17" s="416"/>
      <c r="X17" s="416"/>
      <c r="Y17" s="416"/>
    </row>
    <row r="18" spans="2:25" ht="16.5" customHeight="1" x14ac:dyDescent="0.15">
      <c r="B18" s="427" t="s">
        <v>268</v>
      </c>
      <c r="C18" s="427"/>
      <c r="D18" s="427"/>
      <c r="E18" s="427"/>
      <c r="F18" s="427"/>
      <c r="G18" s="427"/>
      <c r="H18" s="428">
        <v>128127</v>
      </c>
      <c r="I18" s="428"/>
      <c r="J18" s="428"/>
      <c r="K18" s="428"/>
      <c r="L18" s="428"/>
      <c r="M18" s="428"/>
      <c r="N18" s="429">
        <v>-5200</v>
      </c>
      <c r="O18" s="429"/>
      <c r="P18" s="429"/>
      <c r="Q18" s="429"/>
      <c r="R18" s="429"/>
      <c r="S18" s="429"/>
      <c r="T18" s="429">
        <f>SUM(H18:S18)</f>
        <v>122927</v>
      </c>
      <c r="U18" s="429"/>
      <c r="V18" s="429"/>
      <c r="W18" s="429"/>
      <c r="X18" s="429"/>
      <c r="Y18" s="429"/>
    </row>
    <row r="19" spans="2:25" ht="16.5" customHeight="1" x14ac:dyDescent="0.15">
      <c r="B19" s="427" t="s">
        <v>533</v>
      </c>
      <c r="C19" s="427"/>
      <c r="D19" s="427"/>
      <c r="E19" s="427"/>
      <c r="F19" s="427"/>
      <c r="G19" s="427"/>
      <c r="H19" s="436">
        <v>116050</v>
      </c>
      <c r="I19" s="437"/>
      <c r="J19" s="437"/>
      <c r="K19" s="437"/>
      <c r="L19" s="437"/>
      <c r="M19" s="438"/>
      <c r="N19" s="439">
        <v>-5200</v>
      </c>
      <c r="O19" s="440"/>
      <c r="P19" s="440"/>
      <c r="Q19" s="440"/>
      <c r="R19" s="440"/>
      <c r="S19" s="441"/>
      <c r="T19" s="425">
        <f>SUM(H19:S19)</f>
        <v>110850</v>
      </c>
      <c r="U19" s="425"/>
      <c r="V19" s="425"/>
      <c r="W19" s="425"/>
      <c r="X19" s="425"/>
      <c r="Y19" s="425"/>
    </row>
    <row r="20" spans="2:25" ht="16.5" customHeight="1" x14ac:dyDescent="0.15">
      <c r="B20" s="423" t="s">
        <v>269</v>
      </c>
      <c r="C20" s="423"/>
      <c r="D20" s="423"/>
      <c r="E20" s="423"/>
      <c r="F20" s="423"/>
      <c r="G20" s="423"/>
      <c r="H20" s="424">
        <v>48620</v>
      </c>
      <c r="I20" s="424"/>
      <c r="J20" s="424"/>
      <c r="K20" s="424"/>
      <c r="L20" s="424"/>
      <c r="M20" s="424"/>
      <c r="N20" s="425">
        <v>5200</v>
      </c>
      <c r="O20" s="425"/>
      <c r="P20" s="425"/>
      <c r="Q20" s="425"/>
      <c r="R20" s="425"/>
      <c r="S20" s="425"/>
      <c r="T20" s="425">
        <f>SUM(H20:S20)</f>
        <v>53820</v>
      </c>
      <c r="U20" s="425"/>
      <c r="V20" s="425"/>
      <c r="W20" s="425"/>
      <c r="X20" s="425"/>
      <c r="Y20" s="425"/>
    </row>
    <row r="21" spans="2:25" ht="16.5" customHeight="1" x14ac:dyDescent="0.15">
      <c r="B21" s="420" t="s">
        <v>270</v>
      </c>
      <c r="C21" s="420"/>
      <c r="D21" s="420"/>
      <c r="E21" s="420"/>
      <c r="F21" s="420"/>
      <c r="G21" s="420"/>
      <c r="H21" s="421">
        <v>52620</v>
      </c>
      <c r="I21" s="421"/>
      <c r="J21" s="421"/>
      <c r="K21" s="421"/>
      <c r="L21" s="421"/>
      <c r="M21" s="421"/>
      <c r="N21" s="422">
        <v>5200</v>
      </c>
      <c r="O21" s="422"/>
      <c r="P21" s="422"/>
      <c r="Q21" s="422"/>
      <c r="R21" s="422"/>
      <c r="S21" s="422"/>
      <c r="T21" s="422">
        <f>SUM(H21:S21)</f>
        <v>57820</v>
      </c>
      <c r="U21" s="422"/>
      <c r="V21" s="422"/>
      <c r="W21" s="422"/>
      <c r="X21" s="422"/>
      <c r="Y21" s="422"/>
    </row>
    <row r="23" spans="2:25" ht="16.5" customHeight="1" x14ac:dyDescent="0.15">
      <c r="U23" s="400" t="s">
        <v>300</v>
      </c>
      <c r="V23" s="400"/>
      <c r="W23" s="400"/>
      <c r="X23" s="400"/>
      <c r="Y23" s="400"/>
    </row>
    <row r="24" spans="2:25" ht="16.5" customHeight="1" x14ac:dyDescent="0.15">
      <c r="B24" s="404" t="s">
        <v>294</v>
      </c>
      <c r="C24" s="405"/>
      <c r="D24" s="405"/>
      <c r="E24" s="405"/>
      <c r="F24" s="405"/>
      <c r="G24" s="406"/>
      <c r="H24" s="409" t="s">
        <v>596</v>
      </c>
      <c r="I24" s="409"/>
      <c r="J24" s="409"/>
      <c r="K24" s="409"/>
      <c r="L24" s="409"/>
      <c r="M24" s="409"/>
      <c r="N24" s="404" t="s">
        <v>258</v>
      </c>
      <c r="O24" s="405"/>
      <c r="P24" s="405"/>
      <c r="Q24" s="405"/>
      <c r="R24" s="406"/>
      <c r="S24" s="398" t="s">
        <v>296</v>
      </c>
      <c r="T24" s="410"/>
      <c r="U24" s="410"/>
      <c r="V24" s="410"/>
      <c r="W24" s="410"/>
      <c r="X24" s="410"/>
      <c r="Y24" s="399"/>
    </row>
    <row r="25" spans="2:25" ht="16.5" customHeight="1" x14ac:dyDescent="0.15">
      <c r="B25" s="407"/>
      <c r="C25" s="400"/>
      <c r="D25" s="400"/>
      <c r="E25" s="400"/>
      <c r="F25" s="400"/>
      <c r="G25" s="408"/>
      <c r="H25" s="407" t="s">
        <v>295</v>
      </c>
      <c r="I25" s="400"/>
      <c r="J25" s="400"/>
      <c r="K25" s="400"/>
      <c r="L25" s="400"/>
      <c r="M25" s="408"/>
      <c r="N25" s="407" t="s">
        <v>299</v>
      </c>
      <c r="O25" s="400"/>
      <c r="P25" s="400"/>
      <c r="Q25" s="400"/>
      <c r="R25" s="408"/>
      <c r="S25" s="401" t="s">
        <v>297</v>
      </c>
      <c r="T25" s="403"/>
      <c r="U25" s="403"/>
      <c r="V25" s="403"/>
      <c r="W25" s="402"/>
      <c r="X25" s="401" t="s">
        <v>298</v>
      </c>
      <c r="Y25" s="402"/>
    </row>
    <row r="26" spans="2:25" ht="16.5" customHeight="1" x14ac:dyDescent="0.15">
      <c r="B26" s="392" t="s">
        <v>273</v>
      </c>
      <c r="C26" s="393"/>
      <c r="D26" s="393"/>
      <c r="E26" s="393"/>
      <c r="F26" s="393"/>
      <c r="G26" s="394"/>
      <c r="H26" s="395">
        <v>311543</v>
      </c>
      <c r="I26" s="396"/>
      <c r="J26" s="396"/>
      <c r="K26" s="396"/>
      <c r="L26" s="396"/>
      <c r="M26" s="397"/>
      <c r="N26" s="395">
        <v>0</v>
      </c>
      <c r="O26" s="396"/>
      <c r="P26" s="396"/>
      <c r="Q26" s="396"/>
      <c r="R26" s="397"/>
      <c r="S26" s="395">
        <f>SUM(H26:R26)</f>
        <v>311543</v>
      </c>
      <c r="T26" s="396"/>
      <c r="U26" s="396"/>
      <c r="V26" s="396"/>
      <c r="W26" s="397"/>
      <c r="X26" s="398">
        <f>ROUND((S26/S47)*100,1)</f>
        <v>5.2</v>
      </c>
      <c r="Y26" s="399"/>
    </row>
    <row r="27" spans="2:25" ht="16.5" customHeight="1" x14ac:dyDescent="0.15">
      <c r="B27" s="392" t="s">
        <v>274</v>
      </c>
      <c r="C27" s="393"/>
      <c r="D27" s="393"/>
      <c r="E27" s="393"/>
      <c r="F27" s="393"/>
      <c r="G27" s="394"/>
      <c r="H27" s="395">
        <v>79173</v>
      </c>
      <c r="I27" s="396"/>
      <c r="J27" s="396"/>
      <c r="K27" s="396"/>
      <c r="L27" s="396"/>
      <c r="M27" s="397"/>
      <c r="N27" s="395">
        <v>288</v>
      </c>
      <c r="O27" s="396"/>
      <c r="P27" s="396"/>
      <c r="Q27" s="396"/>
      <c r="R27" s="397"/>
      <c r="S27" s="395">
        <f t="shared" ref="S27:S45" si="1">SUM(H27:R27)</f>
        <v>79461</v>
      </c>
      <c r="T27" s="396"/>
      <c r="U27" s="396"/>
      <c r="V27" s="396"/>
      <c r="W27" s="397"/>
      <c r="X27" s="398">
        <f>ROUND((S27/S47)*100,1)</f>
        <v>1.3</v>
      </c>
      <c r="Y27" s="399"/>
    </row>
    <row r="28" spans="2:25" ht="16.5" customHeight="1" x14ac:dyDescent="0.15">
      <c r="B28" s="392" t="s">
        <v>275</v>
      </c>
      <c r="C28" s="393"/>
      <c r="D28" s="393"/>
      <c r="E28" s="393"/>
      <c r="F28" s="393"/>
      <c r="G28" s="394"/>
      <c r="H28" s="395">
        <v>577</v>
      </c>
      <c r="I28" s="396"/>
      <c r="J28" s="396"/>
      <c r="K28" s="396"/>
      <c r="L28" s="396"/>
      <c r="M28" s="397"/>
      <c r="N28" s="395">
        <v>0</v>
      </c>
      <c r="O28" s="396"/>
      <c r="P28" s="396"/>
      <c r="Q28" s="396"/>
      <c r="R28" s="397"/>
      <c r="S28" s="395">
        <f t="shared" si="1"/>
        <v>577</v>
      </c>
      <c r="T28" s="396"/>
      <c r="U28" s="396"/>
      <c r="V28" s="396"/>
      <c r="W28" s="397"/>
      <c r="X28" s="398">
        <f>ROUND((S28/S47)*100,1)</f>
        <v>0</v>
      </c>
      <c r="Y28" s="399"/>
    </row>
    <row r="29" spans="2:25" ht="16.5" customHeight="1" x14ac:dyDescent="0.15">
      <c r="B29" s="392" t="s">
        <v>276</v>
      </c>
      <c r="C29" s="393"/>
      <c r="D29" s="393"/>
      <c r="E29" s="393"/>
      <c r="F29" s="393"/>
      <c r="G29" s="394"/>
      <c r="H29" s="395">
        <v>702</v>
      </c>
      <c r="I29" s="396"/>
      <c r="J29" s="396"/>
      <c r="K29" s="396"/>
      <c r="L29" s="396"/>
      <c r="M29" s="397"/>
      <c r="N29" s="395">
        <v>0</v>
      </c>
      <c r="O29" s="396"/>
      <c r="P29" s="396"/>
      <c r="Q29" s="396"/>
      <c r="R29" s="397"/>
      <c r="S29" s="395">
        <f t="shared" si="1"/>
        <v>702</v>
      </c>
      <c r="T29" s="396"/>
      <c r="U29" s="396"/>
      <c r="V29" s="396"/>
      <c r="W29" s="397"/>
      <c r="X29" s="398">
        <f>ROUND((S29/S47)*100,1)</f>
        <v>0</v>
      </c>
      <c r="Y29" s="399"/>
    </row>
    <row r="30" spans="2:25" ht="16.5" customHeight="1" x14ac:dyDescent="0.15">
      <c r="B30" s="417" t="s">
        <v>538</v>
      </c>
      <c r="C30" s="418"/>
      <c r="D30" s="418"/>
      <c r="E30" s="418"/>
      <c r="F30" s="418"/>
      <c r="G30" s="419"/>
      <c r="H30" s="395">
        <v>697</v>
      </c>
      <c r="I30" s="396"/>
      <c r="J30" s="396"/>
      <c r="K30" s="396"/>
      <c r="L30" s="396"/>
      <c r="M30" s="397"/>
      <c r="N30" s="395">
        <v>0</v>
      </c>
      <c r="O30" s="396"/>
      <c r="P30" s="396"/>
      <c r="Q30" s="396"/>
      <c r="R30" s="397"/>
      <c r="S30" s="395">
        <f t="shared" si="1"/>
        <v>697</v>
      </c>
      <c r="T30" s="396"/>
      <c r="U30" s="396"/>
      <c r="V30" s="396"/>
      <c r="W30" s="397"/>
      <c r="X30" s="398">
        <f>ROUND((S30/S47)*100,1)</f>
        <v>0</v>
      </c>
      <c r="Y30" s="399"/>
    </row>
    <row r="31" spans="2:25" ht="16.5" customHeight="1" x14ac:dyDescent="0.15">
      <c r="B31" s="392" t="s">
        <v>278</v>
      </c>
      <c r="C31" s="393"/>
      <c r="D31" s="393"/>
      <c r="E31" s="393"/>
      <c r="F31" s="393"/>
      <c r="G31" s="394"/>
      <c r="H31" s="395">
        <v>103742</v>
      </c>
      <c r="I31" s="396"/>
      <c r="J31" s="396"/>
      <c r="K31" s="396"/>
      <c r="L31" s="396"/>
      <c r="M31" s="397"/>
      <c r="N31" s="395">
        <v>0</v>
      </c>
      <c r="O31" s="396"/>
      <c r="P31" s="396"/>
      <c r="Q31" s="396"/>
      <c r="R31" s="397"/>
      <c r="S31" s="395">
        <f t="shared" si="1"/>
        <v>103742</v>
      </c>
      <c r="T31" s="396"/>
      <c r="U31" s="396"/>
      <c r="V31" s="396"/>
      <c r="W31" s="397"/>
      <c r="X31" s="398">
        <f>ROUND((S31/S47)*100+0.1,1)</f>
        <v>1.8</v>
      </c>
      <c r="Y31" s="399"/>
    </row>
    <row r="32" spans="2:25" ht="16.5" customHeight="1" x14ac:dyDescent="0.15">
      <c r="B32" s="392" t="s">
        <v>279</v>
      </c>
      <c r="C32" s="393"/>
      <c r="D32" s="393"/>
      <c r="E32" s="393"/>
      <c r="F32" s="393"/>
      <c r="G32" s="394"/>
      <c r="H32" s="395">
        <v>12705</v>
      </c>
      <c r="I32" s="396"/>
      <c r="J32" s="396"/>
      <c r="K32" s="396"/>
      <c r="L32" s="396"/>
      <c r="M32" s="397"/>
      <c r="N32" s="395">
        <v>-6353</v>
      </c>
      <c r="O32" s="396"/>
      <c r="P32" s="396"/>
      <c r="Q32" s="396"/>
      <c r="R32" s="397"/>
      <c r="S32" s="395">
        <f t="shared" si="1"/>
        <v>6352</v>
      </c>
      <c r="T32" s="396"/>
      <c r="U32" s="396"/>
      <c r="V32" s="396"/>
      <c r="W32" s="397"/>
      <c r="X32" s="398">
        <f>ROUND((S32/S47)*100,1)</f>
        <v>0.1</v>
      </c>
      <c r="Y32" s="399"/>
    </row>
    <row r="33" spans="2:25" ht="16.5" customHeight="1" x14ac:dyDescent="0.15">
      <c r="B33" s="392" t="s">
        <v>280</v>
      </c>
      <c r="C33" s="393"/>
      <c r="D33" s="393"/>
      <c r="E33" s="393"/>
      <c r="F33" s="393"/>
      <c r="G33" s="394"/>
      <c r="H33" s="395">
        <v>1163</v>
      </c>
      <c r="I33" s="396"/>
      <c r="J33" s="396"/>
      <c r="K33" s="396"/>
      <c r="L33" s="396"/>
      <c r="M33" s="397"/>
      <c r="N33" s="395">
        <v>410</v>
      </c>
      <c r="O33" s="396"/>
      <c r="P33" s="396"/>
      <c r="Q33" s="396"/>
      <c r="R33" s="397"/>
      <c r="S33" s="395">
        <f t="shared" si="1"/>
        <v>1573</v>
      </c>
      <c r="T33" s="396"/>
      <c r="U33" s="396"/>
      <c r="V33" s="396"/>
      <c r="W33" s="397"/>
      <c r="X33" s="398">
        <f>ROUND((S33/S47)*100,1)</f>
        <v>0</v>
      </c>
      <c r="Y33" s="399"/>
    </row>
    <row r="34" spans="2:25" ht="16.5" customHeight="1" x14ac:dyDescent="0.15">
      <c r="B34" s="392" t="s">
        <v>282</v>
      </c>
      <c r="C34" s="393"/>
      <c r="D34" s="393"/>
      <c r="E34" s="393"/>
      <c r="F34" s="393"/>
      <c r="G34" s="394"/>
      <c r="H34" s="395">
        <v>3118791</v>
      </c>
      <c r="I34" s="396"/>
      <c r="J34" s="396"/>
      <c r="K34" s="396"/>
      <c r="L34" s="396"/>
      <c r="M34" s="397"/>
      <c r="N34" s="395">
        <v>12182</v>
      </c>
      <c r="O34" s="396"/>
      <c r="P34" s="396"/>
      <c r="Q34" s="396"/>
      <c r="R34" s="397"/>
      <c r="S34" s="395">
        <f t="shared" si="1"/>
        <v>3130973</v>
      </c>
      <c r="T34" s="396"/>
      <c r="U34" s="396"/>
      <c r="V34" s="396"/>
      <c r="W34" s="397"/>
      <c r="X34" s="398">
        <f>ROUNDUP((S34/S47)*100,1)</f>
        <v>51.9</v>
      </c>
      <c r="Y34" s="399"/>
    </row>
    <row r="35" spans="2:25" ht="16.5" customHeight="1" x14ac:dyDescent="0.15">
      <c r="B35" s="392" t="s">
        <v>281</v>
      </c>
      <c r="C35" s="393"/>
      <c r="D35" s="393"/>
      <c r="E35" s="393"/>
      <c r="F35" s="393"/>
      <c r="G35" s="394"/>
      <c r="H35" s="395">
        <v>1445</v>
      </c>
      <c r="I35" s="396"/>
      <c r="J35" s="396"/>
      <c r="K35" s="396"/>
      <c r="L35" s="396"/>
      <c r="M35" s="397"/>
      <c r="N35" s="395">
        <v>0</v>
      </c>
      <c r="O35" s="396"/>
      <c r="P35" s="396"/>
      <c r="Q35" s="396"/>
      <c r="R35" s="397"/>
      <c r="S35" s="395">
        <f t="shared" si="1"/>
        <v>1445</v>
      </c>
      <c r="T35" s="396"/>
      <c r="U35" s="396"/>
      <c r="V35" s="396"/>
      <c r="W35" s="397"/>
      <c r="X35" s="398">
        <f>ROUND((S35/S47)*100,1)</f>
        <v>0</v>
      </c>
      <c r="Y35" s="399"/>
    </row>
    <row r="36" spans="2:25" ht="16.5" customHeight="1" x14ac:dyDescent="0.15">
      <c r="B36" s="392" t="s">
        <v>283</v>
      </c>
      <c r="C36" s="393"/>
      <c r="D36" s="393"/>
      <c r="E36" s="393"/>
      <c r="F36" s="393"/>
      <c r="G36" s="394"/>
      <c r="H36" s="395">
        <v>66122</v>
      </c>
      <c r="I36" s="396"/>
      <c r="J36" s="396"/>
      <c r="K36" s="396"/>
      <c r="L36" s="396"/>
      <c r="M36" s="397"/>
      <c r="N36" s="395">
        <v>1702</v>
      </c>
      <c r="O36" s="396"/>
      <c r="P36" s="396"/>
      <c r="Q36" s="396"/>
      <c r="R36" s="397"/>
      <c r="S36" s="395">
        <f t="shared" si="1"/>
        <v>67824</v>
      </c>
      <c r="T36" s="396"/>
      <c r="U36" s="396"/>
      <c r="V36" s="396"/>
      <c r="W36" s="397"/>
      <c r="X36" s="398">
        <f>ROUND((S36/S47)*100,1)</f>
        <v>1.1000000000000001</v>
      </c>
      <c r="Y36" s="399"/>
    </row>
    <row r="37" spans="2:25" ht="16.5" customHeight="1" x14ac:dyDescent="0.15">
      <c r="B37" s="392" t="s">
        <v>284</v>
      </c>
      <c r="C37" s="393"/>
      <c r="D37" s="393"/>
      <c r="E37" s="393"/>
      <c r="F37" s="393"/>
      <c r="G37" s="394"/>
      <c r="H37" s="395">
        <v>78900</v>
      </c>
      <c r="I37" s="396"/>
      <c r="J37" s="396"/>
      <c r="K37" s="396"/>
      <c r="L37" s="396"/>
      <c r="M37" s="397"/>
      <c r="N37" s="395">
        <v>88</v>
      </c>
      <c r="O37" s="396"/>
      <c r="P37" s="396"/>
      <c r="Q37" s="396"/>
      <c r="R37" s="397"/>
      <c r="S37" s="395">
        <f t="shared" si="1"/>
        <v>78988</v>
      </c>
      <c r="T37" s="396"/>
      <c r="U37" s="396"/>
      <c r="V37" s="396"/>
      <c r="W37" s="397"/>
      <c r="X37" s="398">
        <f>ROUND((S37/S47)*100,1)</f>
        <v>1.3</v>
      </c>
      <c r="Y37" s="399"/>
    </row>
    <row r="38" spans="2:25" ht="16.5" customHeight="1" x14ac:dyDescent="0.15">
      <c r="B38" s="392" t="s">
        <v>285</v>
      </c>
      <c r="C38" s="393"/>
      <c r="D38" s="393"/>
      <c r="E38" s="393"/>
      <c r="F38" s="393"/>
      <c r="G38" s="394"/>
      <c r="H38" s="395">
        <v>842681</v>
      </c>
      <c r="I38" s="396"/>
      <c r="J38" s="396"/>
      <c r="K38" s="396"/>
      <c r="L38" s="396"/>
      <c r="M38" s="397"/>
      <c r="N38" s="395">
        <v>99303</v>
      </c>
      <c r="O38" s="396"/>
      <c r="P38" s="396"/>
      <c r="Q38" s="396"/>
      <c r="R38" s="397"/>
      <c r="S38" s="395">
        <f t="shared" si="1"/>
        <v>941984</v>
      </c>
      <c r="T38" s="396"/>
      <c r="U38" s="396"/>
      <c r="V38" s="396"/>
      <c r="W38" s="397"/>
      <c r="X38" s="398">
        <f>ROUND((S38/S47)*100,1)</f>
        <v>15.6</v>
      </c>
      <c r="Y38" s="399"/>
    </row>
    <row r="39" spans="2:25" ht="16.5" customHeight="1" x14ac:dyDescent="0.15">
      <c r="B39" s="392" t="s">
        <v>286</v>
      </c>
      <c r="C39" s="393"/>
      <c r="D39" s="393"/>
      <c r="E39" s="393"/>
      <c r="F39" s="393"/>
      <c r="G39" s="394"/>
      <c r="H39" s="395">
        <v>543608</v>
      </c>
      <c r="I39" s="396"/>
      <c r="J39" s="396"/>
      <c r="K39" s="396"/>
      <c r="L39" s="396"/>
      <c r="M39" s="397"/>
      <c r="N39" s="395">
        <v>-44771</v>
      </c>
      <c r="O39" s="396"/>
      <c r="P39" s="396"/>
      <c r="Q39" s="396"/>
      <c r="R39" s="397"/>
      <c r="S39" s="395">
        <f t="shared" si="1"/>
        <v>498837</v>
      </c>
      <c r="T39" s="396"/>
      <c r="U39" s="396"/>
      <c r="V39" s="396"/>
      <c r="W39" s="397"/>
      <c r="X39" s="398">
        <f>ROUND((S39/S47)*100,1)</f>
        <v>8.3000000000000007</v>
      </c>
      <c r="Y39" s="399"/>
    </row>
    <row r="40" spans="2:25" ht="16.5" customHeight="1" x14ac:dyDescent="0.15">
      <c r="B40" s="411" t="s">
        <v>287</v>
      </c>
      <c r="C40" s="411"/>
      <c r="D40" s="411"/>
      <c r="E40" s="411"/>
      <c r="F40" s="411"/>
      <c r="G40" s="411"/>
      <c r="H40" s="412">
        <v>13649</v>
      </c>
      <c r="I40" s="412"/>
      <c r="J40" s="412"/>
      <c r="K40" s="412"/>
      <c r="L40" s="412"/>
      <c r="M40" s="412"/>
      <c r="N40" s="412">
        <v>0</v>
      </c>
      <c r="O40" s="412"/>
      <c r="P40" s="412"/>
      <c r="Q40" s="412"/>
      <c r="R40" s="412"/>
      <c r="S40" s="395">
        <f t="shared" si="1"/>
        <v>13649</v>
      </c>
      <c r="T40" s="396"/>
      <c r="U40" s="396"/>
      <c r="V40" s="396"/>
      <c r="W40" s="397"/>
      <c r="X40" s="398">
        <f>ROUND((S40/S47)*100,1)</f>
        <v>0.2</v>
      </c>
      <c r="Y40" s="399"/>
    </row>
    <row r="41" spans="2:25" ht="16.5" customHeight="1" x14ac:dyDescent="0.15">
      <c r="B41" s="411" t="s">
        <v>288</v>
      </c>
      <c r="C41" s="411"/>
      <c r="D41" s="411"/>
      <c r="E41" s="411"/>
      <c r="F41" s="411"/>
      <c r="G41" s="411"/>
      <c r="H41" s="412">
        <v>42051</v>
      </c>
      <c r="I41" s="412"/>
      <c r="J41" s="412"/>
      <c r="K41" s="412"/>
      <c r="L41" s="412"/>
      <c r="M41" s="412"/>
      <c r="N41" s="412">
        <v>30000</v>
      </c>
      <c r="O41" s="412"/>
      <c r="P41" s="412"/>
      <c r="Q41" s="412"/>
      <c r="R41" s="412"/>
      <c r="S41" s="395">
        <f t="shared" si="1"/>
        <v>72051</v>
      </c>
      <c r="T41" s="396"/>
      <c r="U41" s="396"/>
      <c r="V41" s="396"/>
      <c r="W41" s="397"/>
      <c r="X41" s="398">
        <f>ROUND((S41/S47)*100,1)</f>
        <v>1.2</v>
      </c>
      <c r="Y41" s="399"/>
    </row>
    <row r="42" spans="2:25" ht="16.5" customHeight="1" x14ac:dyDescent="0.15">
      <c r="B42" s="411" t="s">
        <v>289</v>
      </c>
      <c r="C42" s="411"/>
      <c r="D42" s="411"/>
      <c r="E42" s="411"/>
      <c r="F42" s="411"/>
      <c r="G42" s="411"/>
      <c r="H42" s="412">
        <v>92632</v>
      </c>
      <c r="I42" s="412"/>
      <c r="J42" s="412"/>
      <c r="K42" s="412"/>
      <c r="L42" s="412"/>
      <c r="M42" s="412"/>
      <c r="N42" s="412">
        <v>52623</v>
      </c>
      <c r="O42" s="412"/>
      <c r="P42" s="412"/>
      <c r="Q42" s="412"/>
      <c r="R42" s="412"/>
      <c r="S42" s="395">
        <f t="shared" si="1"/>
        <v>145255</v>
      </c>
      <c r="T42" s="396"/>
      <c r="U42" s="396"/>
      <c r="V42" s="396"/>
      <c r="W42" s="397"/>
      <c r="X42" s="398">
        <f>ROUND((S42/S47)*100,1)</f>
        <v>2.4</v>
      </c>
      <c r="Y42" s="399"/>
    </row>
    <row r="43" spans="2:25" ht="16.5" customHeight="1" x14ac:dyDescent="0.15">
      <c r="B43" s="411" t="s">
        <v>290</v>
      </c>
      <c r="C43" s="411"/>
      <c r="D43" s="411"/>
      <c r="E43" s="411"/>
      <c r="F43" s="411"/>
      <c r="G43" s="411"/>
      <c r="H43" s="412">
        <v>1</v>
      </c>
      <c r="I43" s="412"/>
      <c r="J43" s="412"/>
      <c r="K43" s="412"/>
      <c r="L43" s="412"/>
      <c r="M43" s="412"/>
      <c r="N43" s="412">
        <v>37088</v>
      </c>
      <c r="O43" s="412"/>
      <c r="P43" s="412"/>
      <c r="Q43" s="412"/>
      <c r="R43" s="412"/>
      <c r="S43" s="395">
        <f t="shared" si="1"/>
        <v>37089</v>
      </c>
      <c r="T43" s="396"/>
      <c r="U43" s="396"/>
      <c r="V43" s="396"/>
      <c r="W43" s="397"/>
      <c r="X43" s="398">
        <f>ROUND((S43/S47)*100,1)</f>
        <v>0.6</v>
      </c>
      <c r="Y43" s="399"/>
    </row>
    <row r="44" spans="2:25" ht="16.5" customHeight="1" x14ac:dyDescent="0.15">
      <c r="B44" s="411" t="s">
        <v>291</v>
      </c>
      <c r="C44" s="411"/>
      <c r="D44" s="411"/>
      <c r="E44" s="411"/>
      <c r="F44" s="411"/>
      <c r="G44" s="411"/>
      <c r="H44" s="412">
        <v>29902</v>
      </c>
      <c r="I44" s="412"/>
      <c r="J44" s="412"/>
      <c r="K44" s="412"/>
      <c r="L44" s="412"/>
      <c r="M44" s="412"/>
      <c r="N44" s="412">
        <v>27469</v>
      </c>
      <c r="O44" s="412"/>
      <c r="P44" s="412"/>
      <c r="Q44" s="412"/>
      <c r="R44" s="412"/>
      <c r="S44" s="395">
        <f t="shared" si="1"/>
        <v>57371</v>
      </c>
      <c r="T44" s="396"/>
      <c r="U44" s="396"/>
      <c r="V44" s="396"/>
      <c r="W44" s="397"/>
      <c r="X44" s="398">
        <f>ROUND((S44/S47)*100,1)</f>
        <v>0.9</v>
      </c>
      <c r="Y44" s="399"/>
    </row>
    <row r="45" spans="2:25" ht="16.5" customHeight="1" x14ac:dyDescent="0.15">
      <c r="B45" s="411" t="s">
        <v>292</v>
      </c>
      <c r="C45" s="411"/>
      <c r="D45" s="411"/>
      <c r="E45" s="411"/>
      <c r="F45" s="411"/>
      <c r="G45" s="411"/>
      <c r="H45" s="412">
        <v>523172</v>
      </c>
      <c r="I45" s="412"/>
      <c r="J45" s="412"/>
      <c r="K45" s="412"/>
      <c r="L45" s="412"/>
      <c r="M45" s="412"/>
      <c r="N45" s="412">
        <v>-34069</v>
      </c>
      <c r="O45" s="412"/>
      <c r="P45" s="412"/>
      <c r="Q45" s="412"/>
      <c r="R45" s="412"/>
      <c r="S45" s="395">
        <f t="shared" si="1"/>
        <v>489103</v>
      </c>
      <c r="T45" s="396"/>
      <c r="U45" s="396"/>
      <c r="V45" s="396"/>
      <c r="W45" s="397"/>
      <c r="X45" s="398">
        <f>ROUND((S45/S47)*100,1)</f>
        <v>8.1</v>
      </c>
      <c r="Y45" s="399"/>
    </row>
    <row r="46" spans="2:25" ht="16.5" customHeight="1" x14ac:dyDescent="0.15">
      <c r="B46" s="411" t="s">
        <v>602</v>
      </c>
      <c r="C46" s="411"/>
      <c r="D46" s="411"/>
      <c r="E46" s="411"/>
      <c r="F46" s="411"/>
      <c r="G46" s="411"/>
      <c r="H46" s="412">
        <v>0</v>
      </c>
      <c r="I46" s="412"/>
      <c r="J46" s="412"/>
      <c r="K46" s="412"/>
      <c r="L46" s="412"/>
      <c r="M46" s="412"/>
      <c r="N46" s="412">
        <v>5082</v>
      </c>
      <c r="O46" s="412"/>
      <c r="P46" s="412"/>
      <c r="Q46" s="412"/>
      <c r="R46" s="412"/>
      <c r="S46" s="395">
        <f t="shared" ref="S46" si="2">SUM(H46:R46)</f>
        <v>5082</v>
      </c>
      <c r="T46" s="396"/>
      <c r="U46" s="396"/>
      <c r="V46" s="396"/>
      <c r="W46" s="397"/>
      <c r="X46" s="398">
        <f>ROUND((S46/S47)*100,1)</f>
        <v>0.1</v>
      </c>
      <c r="Y46" s="399"/>
    </row>
    <row r="47" spans="2:25" ht="16.5" customHeight="1" x14ac:dyDescent="0.15">
      <c r="B47" s="411" t="s">
        <v>293</v>
      </c>
      <c r="C47" s="411"/>
      <c r="D47" s="411"/>
      <c r="E47" s="411"/>
      <c r="F47" s="411"/>
      <c r="G47" s="411"/>
      <c r="H47" s="413">
        <f>SUM(H26:M46)</f>
        <v>5863256</v>
      </c>
      <c r="I47" s="414"/>
      <c r="J47" s="414"/>
      <c r="K47" s="414"/>
      <c r="L47" s="414"/>
      <c r="M47" s="415"/>
      <c r="N47" s="413">
        <f>SUM(N26:R46)</f>
        <v>181042</v>
      </c>
      <c r="O47" s="414"/>
      <c r="P47" s="414"/>
      <c r="Q47" s="414"/>
      <c r="R47" s="415"/>
      <c r="S47" s="413">
        <f>SUM(S26:W46)</f>
        <v>6044298</v>
      </c>
      <c r="T47" s="414"/>
      <c r="U47" s="414"/>
      <c r="V47" s="414"/>
      <c r="W47" s="415"/>
      <c r="X47" s="416">
        <f>SUM(X26:Y46)-0.1</f>
        <v>100</v>
      </c>
      <c r="Y47" s="416"/>
    </row>
    <row r="48" spans="2:25" ht="17.25" customHeight="1" x14ac:dyDescent="0.15">
      <c r="B48" s="68"/>
      <c r="C48" s="68"/>
      <c r="D48" s="68"/>
      <c r="E48" s="68"/>
      <c r="F48" s="68"/>
      <c r="G48" s="68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7"/>
      <c r="Y48" s="67"/>
    </row>
    <row r="49" spans="2:25" ht="16.5" customHeight="1" x14ac:dyDescent="0.15">
      <c r="B49" s="390" t="s">
        <v>504</v>
      </c>
      <c r="C49" s="390"/>
      <c r="D49" s="390"/>
      <c r="E49" s="390"/>
      <c r="F49" s="390"/>
      <c r="G49" s="390"/>
      <c r="H49" s="390"/>
      <c r="I49" s="390"/>
      <c r="J49" s="390"/>
      <c r="K49" s="390"/>
      <c r="L49" s="390"/>
      <c r="M49" s="390"/>
      <c r="N49" s="390"/>
      <c r="O49" s="390"/>
      <c r="P49" s="390"/>
      <c r="Q49" s="390"/>
      <c r="R49" s="390"/>
      <c r="S49" s="390"/>
      <c r="T49" s="390"/>
      <c r="U49" s="390"/>
      <c r="V49" s="390"/>
      <c r="W49" s="390"/>
      <c r="X49" s="390"/>
    </row>
    <row r="51" spans="2:25" ht="16.5" customHeight="1" x14ac:dyDescent="0.15">
      <c r="B51" s="65" t="s">
        <v>301</v>
      </c>
      <c r="U51" s="400" t="s">
        <v>300</v>
      </c>
      <c r="V51" s="400"/>
      <c r="W51" s="400"/>
      <c r="X51" s="400"/>
      <c r="Y51" s="400"/>
    </row>
    <row r="52" spans="2:25" ht="16.5" customHeight="1" x14ac:dyDescent="0.15">
      <c r="B52" s="404" t="s">
        <v>302</v>
      </c>
      <c r="C52" s="405"/>
      <c r="D52" s="405"/>
      <c r="E52" s="405"/>
      <c r="F52" s="405"/>
      <c r="G52" s="406"/>
      <c r="H52" s="409" t="s">
        <v>596</v>
      </c>
      <c r="I52" s="409"/>
      <c r="J52" s="409"/>
      <c r="K52" s="409"/>
      <c r="L52" s="409"/>
      <c r="M52" s="409"/>
      <c r="N52" s="404" t="s">
        <v>258</v>
      </c>
      <c r="O52" s="405"/>
      <c r="P52" s="405"/>
      <c r="Q52" s="405"/>
      <c r="R52" s="406"/>
      <c r="S52" s="398" t="s">
        <v>296</v>
      </c>
      <c r="T52" s="410"/>
      <c r="U52" s="410"/>
      <c r="V52" s="410"/>
      <c r="W52" s="410"/>
      <c r="X52" s="410"/>
      <c r="Y52" s="399"/>
    </row>
    <row r="53" spans="2:25" ht="16.5" customHeight="1" x14ac:dyDescent="0.15">
      <c r="B53" s="407"/>
      <c r="C53" s="400"/>
      <c r="D53" s="400"/>
      <c r="E53" s="400"/>
      <c r="F53" s="400"/>
      <c r="G53" s="408"/>
      <c r="H53" s="407" t="s">
        <v>295</v>
      </c>
      <c r="I53" s="400"/>
      <c r="J53" s="400"/>
      <c r="K53" s="400"/>
      <c r="L53" s="400"/>
      <c r="M53" s="408"/>
      <c r="N53" s="407" t="s">
        <v>299</v>
      </c>
      <c r="O53" s="400"/>
      <c r="P53" s="400"/>
      <c r="Q53" s="400"/>
      <c r="R53" s="408"/>
      <c r="S53" s="401" t="s">
        <v>297</v>
      </c>
      <c r="T53" s="403"/>
      <c r="U53" s="403"/>
      <c r="V53" s="403"/>
      <c r="W53" s="402"/>
      <c r="X53" s="401" t="s">
        <v>298</v>
      </c>
      <c r="Y53" s="402"/>
    </row>
    <row r="54" spans="2:25" ht="16.5" customHeight="1" x14ac:dyDescent="0.15">
      <c r="B54" s="392" t="s">
        <v>303</v>
      </c>
      <c r="C54" s="393"/>
      <c r="D54" s="393"/>
      <c r="E54" s="393"/>
      <c r="F54" s="393"/>
      <c r="G54" s="394"/>
      <c r="H54" s="395">
        <v>90264</v>
      </c>
      <c r="I54" s="396"/>
      <c r="J54" s="396"/>
      <c r="K54" s="396"/>
      <c r="L54" s="396"/>
      <c r="M54" s="397"/>
      <c r="N54" s="395">
        <v>315</v>
      </c>
      <c r="O54" s="396"/>
      <c r="P54" s="396"/>
      <c r="Q54" s="396"/>
      <c r="R54" s="397"/>
      <c r="S54" s="395">
        <f t="shared" ref="S54:S65" si="3">SUM(H54:R54)</f>
        <v>90579</v>
      </c>
      <c r="T54" s="396"/>
      <c r="U54" s="396"/>
      <c r="V54" s="396"/>
      <c r="W54" s="397"/>
      <c r="X54" s="398">
        <v>1.7</v>
      </c>
      <c r="Y54" s="399"/>
    </row>
    <row r="55" spans="2:25" ht="16.5" customHeight="1" x14ac:dyDescent="0.15">
      <c r="B55" s="392" t="s">
        <v>304</v>
      </c>
      <c r="C55" s="393"/>
      <c r="D55" s="393"/>
      <c r="E55" s="393"/>
      <c r="F55" s="393"/>
      <c r="G55" s="394"/>
      <c r="H55" s="395">
        <v>900559</v>
      </c>
      <c r="I55" s="396"/>
      <c r="J55" s="396"/>
      <c r="K55" s="396"/>
      <c r="L55" s="396"/>
      <c r="M55" s="397"/>
      <c r="N55" s="395">
        <v>36355</v>
      </c>
      <c r="O55" s="396"/>
      <c r="P55" s="396"/>
      <c r="Q55" s="396"/>
      <c r="R55" s="397"/>
      <c r="S55" s="395">
        <f t="shared" si="3"/>
        <v>936914</v>
      </c>
      <c r="T55" s="396"/>
      <c r="U55" s="396"/>
      <c r="V55" s="396"/>
      <c r="W55" s="397"/>
      <c r="X55" s="398">
        <f>ROUND((S55/S66)*100,1)</f>
        <v>15.5</v>
      </c>
      <c r="Y55" s="399"/>
    </row>
    <row r="56" spans="2:25" ht="16.5" customHeight="1" x14ac:dyDescent="0.15">
      <c r="B56" s="392" t="s">
        <v>305</v>
      </c>
      <c r="C56" s="393"/>
      <c r="D56" s="393"/>
      <c r="E56" s="393"/>
      <c r="F56" s="393"/>
      <c r="G56" s="394"/>
      <c r="H56" s="395">
        <v>1580497</v>
      </c>
      <c r="I56" s="396"/>
      <c r="J56" s="396"/>
      <c r="K56" s="396"/>
      <c r="L56" s="396"/>
      <c r="M56" s="397"/>
      <c r="N56" s="395">
        <v>60811</v>
      </c>
      <c r="O56" s="396"/>
      <c r="P56" s="396"/>
      <c r="Q56" s="396"/>
      <c r="R56" s="397"/>
      <c r="S56" s="395">
        <f t="shared" si="3"/>
        <v>1641308</v>
      </c>
      <c r="T56" s="396"/>
      <c r="U56" s="396"/>
      <c r="V56" s="396"/>
      <c r="W56" s="397"/>
      <c r="X56" s="401">
        <f>ROUND((S56/S66)*100,1)</f>
        <v>27.2</v>
      </c>
      <c r="Y56" s="402"/>
    </row>
    <row r="57" spans="2:25" ht="16.5" customHeight="1" x14ac:dyDescent="0.15">
      <c r="B57" s="392" t="s">
        <v>306</v>
      </c>
      <c r="C57" s="393"/>
      <c r="D57" s="393"/>
      <c r="E57" s="393"/>
      <c r="F57" s="393"/>
      <c r="G57" s="394"/>
      <c r="H57" s="395">
        <v>528545</v>
      </c>
      <c r="I57" s="396"/>
      <c r="J57" s="396"/>
      <c r="K57" s="396"/>
      <c r="L57" s="396"/>
      <c r="M57" s="397"/>
      <c r="N57" s="395">
        <v>1165</v>
      </c>
      <c r="O57" s="396"/>
      <c r="P57" s="396"/>
      <c r="Q57" s="396"/>
      <c r="R57" s="397"/>
      <c r="S57" s="395">
        <f t="shared" si="3"/>
        <v>529710</v>
      </c>
      <c r="T57" s="396"/>
      <c r="U57" s="396"/>
      <c r="V57" s="396"/>
      <c r="W57" s="397"/>
      <c r="X57" s="398">
        <f>ROUND((S57/S66)*100,1)</f>
        <v>8.8000000000000007</v>
      </c>
      <c r="Y57" s="399"/>
    </row>
    <row r="58" spans="2:25" ht="16.5" customHeight="1" x14ac:dyDescent="0.15">
      <c r="B58" s="392" t="s">
        <v>307</v>
      </c>
      <c r="C58" s="393"/>
      <c r="D58" s="393"/>
      <c r="E58" s="393"/>
      <c r="F58" s="393"/>
      <c r="G58" s="394"/>
      <c r="H58" s="395">
        <v>721624</v>
      </c>
      <c r="I58" s="396"/>
      <c r="J58" s="396"/>
      <c r="K58" s="396"/>
      <c r="L58" s="396"/>
      <c r="M58" s="397"/>
      <c r="N58" s="395">
        <v>-20002</v>
      </c>
      <c r="O58" s="396"/>
      <c r="P58" s="396"/>
      <c r="Q58" s="396"/>
      <c r="R58" s="397"/>
      <c r="S58" s="395">
        <f t="shared" si="3"/>
        <v>701622</v>
      </c>
      <c r="T58" s="396"/>
      <c r="U58" s="396"/>
      <c r="V58" s="396"/>
      <c r="W58" s="397"/>
      <c r="X58" s="398">
        <f>ROUND((S58/S66)*100,1)</f>
        <v>11.6</v>
      </c>
      <c r="Y58" s="399"/>
    </row>
    <row r="59" spans="2:25" ht="16.5" customHeight="1" x14ac:dyDescent="0.15">
      <c r="B59" s="392" t="s">
        <v>308</v>
      </c>
      <c r="C59" s="393"/>
      <c r="D59" s="393"/>
      <c r="E59" s="393"/>
      <c r="F59" s="393"/>
      <c r="G59" s="394"/>
      <c r="H59" s="395">
        <v>35924</v>
      </c>
      <c r="I59" s="396"/>
      <c r="J59" s="396"/>
      <c r="K59" s="396"/>
      <c r="L59" s="396"/>
      <c r="M59" s="397"/>
      <c r="N59" s="395">
        <v>20079</v>
      </c>
      <c r="O59" s="396"/>
      <c r="P59" s="396"/>
      <c r="Q59" s="396"/>
      <c r="R59" s="397"/>
      <c r="S59" s="395">
        <f t="shared" si="3"/>
        <v>56003</v>
      </c>
      <c r="T59" s="396"/>
      <c r="U59" s="396"/>
      <c r="V59" s="396"/>
      <c r="W59" s="397"/>
      <c r="X59" s="398">
        <f>ROUND((S59/S66)*100,1)</f>
        <v>0.9</v>
      </c>
      <c r="Y59" s="399"/>
    </row>
    <row r="60" spans="2:25" ht="16.5" customHeight="1" x14ac:dyDescent="0.15">
      <c r="B60" s="392" t="s">
        <v>309</v>
      </c>
      <c r="C60" s="393"/>
      <c r="D60" s="393"/>
      <c r="E60" s="393"/>
      <c r="F60" s="393"/>
      <c r="G60" s="394"/>
      <c r="H60" s="395">
        <v>479470</v>
      </c>
      <c r="I60" s="396"/>
      <c r="J60" s="396"/>
      <c r="K60" s="396"/>
      <c r="L60" s="396"/>
      <c r="M60" s="397"/>
      <c r="N60" s="395">
        <v>12088</v>
      </c>
      <c r="O60" s="396"/>
      <c r="P60" s="396"/>
      <c r="Q60" s="396"/>
      <c r="R60" s="397"/>
      <c r="S60" s="395">
        <f t="shared" si="3"/>
        <v>491558</v>
      </c>
      <c r="T60" s="396"/>
      <c r="U60" s="396"/>
      <c r="V60" s="396"/>
      <c r="W60" s="397"/>
      <c r="X60" s="398">
        <f>ROUND((S60/S66)*100,1)</f>
        <v>8.1</v>
      </c>
      <c r="Y60" s="399"/>
    </row>
    <row r="61" spans="2:25" ht="16.5" customHeight="1" x14ac:dyDescent="0.15">
      <c r="B61" s="392" t="s">
        <v>310</v>
      </c>
      <c r="C61" s="393"/>
      <c r="D61" s="393"/>
      <c r="E61" s="393"/>
      <c r="F61" s="393"/>
      <c r="G61" s="394"/>
      <c r="H61" s="395">
        <v>144580</v>
      </c>
      <c r="I61" s="396"/>
      <c r="J61" s="396"/>
      <c r="K61" s="396"/>
      <c r="L61" s="396"/>
      <c r="M61" s="397"/>
      <c r="N61" s="395">
        <v>0</v>
      </c>
      <c r="O61" s="396"/>
      <c r="P61" s="396"/>
      <c r="Q61" s="396"/>
      <c r="R61" s="397"/>
      <c r="S61" s="395">
        <f t="shared" si="3"/>
        <v>144580</v>
      </c>
      <c r="T61" s="396"/>
      <c r="U61" s="396"/>
      <c r="V61" s="396"/>
      <c r="W61" s="397"/>
      <c r="X61" s="398">
        <f>ROUND((S61/S66)*100,1)</f>
        <v>2.4</v>
      </c>
      <c r="Y61" s="399"/>
    </row>
    <row r="62" spans="2:25" ht="16.5" customHeight="1" x14ac:dyDescent="0.15">
      <c r="B62" s="392" t="s">
        <v>311</v>
      </c>
      <c r="C62" s="393"/>
      <c r="D62" s="393"/>
      <c r="E62" s="393"/>
      <c r="F62" s="393"/>
      <c r="G62" s="394"/>
      <c r="H62" s="395">
        <v>527254</v>
      </c>
      <c r="I62" s="396"/>
      <c r="J62" s="396"/>
      <c r="K62" s="396"/>
      <c r="L62" s="396"/>
      <c r="M62" s="397"/>
      <c r="N62" s="395">
        <v>28963</v>
      </c>
      <c r="O62" s="396"/>
      <c r="P62" s="396"/>
      <c r="Q62" s="396"/>
      <c r="R62" s="397"/>
      <c r="S62" s="395">
        <f t="shared" si="3"/>
        <v>556217</v>
      </c>
      <c r="T62" s="396"/>
      <c r="U62" s="396"/>
      <c r="V62" s="396"/>
      <c r="W62" s="397"/>
      <c r="X62" s="398">
        <f>ROUND((S62/S66)*100,1)</f>
        <v>9.1999999999999993</v>
      </c>
      <c r="Y62" s="399"/>
    </row>
    <row r="63" spans="2:25" ht="16.5" customHeight="1" x14ac:dyDescent="0.15">
      <c r="B63" s="392" t="s">
        <v>312</v>
      </c>
      <c r="C63" s="393"/>
      <c r="D63" s="393"/>
      <c r="E63" s="393"/>
      <c r="F63" s="393"/>
      <c r="G63" s="394"/>
      <c r="H63" s="395">
        <v>879</v>
      </c>
      <c r="I63" s="396"/>
      <c r="J63" s="396"/>
      <c r="K63" s="396"/>
      <c r="L63" s="396"/>
      <c r="M63" s="397"/>
      <c r="N63" s="395">
        <v>41268</v>
      </c>
      <c r="O63" s="396"/>
      <c r="P63" s="396"/>
      <c r="Q63" s="396"/>
      <c r="R63" s="397"/>
      <c r="S63" s="395">
        <f t="shared" si="3"/>
        <v>42147</v>
      </c>
      <c r="T63" s="396"/>
      <c r="U63" s="396"/>
      <c r="V63" s="396"/>
      <c r="W63" s="397"/>
      <c r="X63" s="398">
        <f>ROUND((S63/S66)*100,1)</f>
        <v>0.7</v>
      </c>
      <c r="Y63" s="399"/>
    </row>
    <row r="64" spans="2:25" ht="16.5" customHeight="1" x14ac:dyDescent="0.15">
      <c r="B64" s="392" t="s">
        <v>313</v>
      </c>
      <c r="C64" s="393"/>
      <c r="D64" s="393"/>
      <c r="E64" s="393"/>
      <c r="F64" s="393"/>
      <c r="G64" s="394"/>
      <c r="H64" s="395">
        <v>848660</v>
      </c>
      <c r="I64" s="396"/>
      <c r="J64" s="396"/>
      <c r="K64" s="396"/>
      <c r="L64" s="396"/>
      <c r="M64" s="397"/>
      <c r="N64" s="395"/>
      <c r="O64" s="396"/>
      <c r="P64" s="396"/>
      <c r="Q64" s="396"/>
      <c r="R64" s="397"/>
      <c r="S64" s="395">
        <f t="shared" si="3"/>
        <v>848660</v>
      </c>
      <c r="T64" s="396"/>
      <c r="U64" s="396"/>
      <c r="V64" s="396"/>
      <c r="W64" s="397"/>
      <c r="X64" s="398">
        <f>ROUND((S64/S66)*100,1)</f>
        <v>14</v>
      </c>
      <c r="Y64" s="399"/>
    </row>
    <row r="65" spans="2:25" ht="16.5" customHeight="1" x14ac:dyDescent="0.15">
      <c r="B65" s="392" t="s">
        <v>314</v>
      </c>
      <c r="C65" s="393"/>
      <c r="D65" s="393"/>
      <c r="E65" s="393"/>
      <c r="F65" s="393"/>
      <c r="G65" s="394"/>
      <c r="H65" s="395">
        <v>5000</v>
      </c>
      <c r="I65" s="396"/>
      <c r="J65" s="396"/>
      <c r="K65" s="396"/>
      <c r="L65" s="396"/>
      <c r="M65" s="397"/>
      <c r="N65" s="395">
        <v>0</v>
      </c>
      <c r="O65" s="396"/>
      <c r="P65" s="396"/>
      <c r="Q65" s="396"/>
      <c r="R65" s="397"/>
      <c r="S65" s="395">
        <f t="shared" si="3"/>
        <v>5000</v>
      </c>
      <c r="T65" s="396"/>
      <c r="U65" s="396"/>
      <c r="V65" s="396"/>
      <c r="W65" s="397"/>
      <c r="X65" s="398">
        <f>ROUND((S65/S66)*100,1)</f>
        <v>0.1</v>
      </c>
      <c r="Y65" s="399"/>
    </row>
    <row r="66" spans="2:25" ht="16.5" customHeight="1" x14ac:dyDescent="0.15">
      <c r="B66" s="392" t="s">
        <v>315</v>
      </c>
      <c r="C66" s="393"/>
      <c r="D66" s="393"/>
      <c r="E66" s="393"/>
      <c r="F66" s="393"/>
      <c r="G66" s="394"/>
      <c r="H66" s="395">
        <f>SUM(H54:M65)</f>
        <v>5863256</v>
      </c>
      <c r="I66" s="396"/>
      <c r="J66" s="396"/>
      <c r="K66" s="396"/>
      <c r="L66" s="396"/>
      <c r="M66" s="397"/>
      <c r="N66" s="395">
        <f>SUM(N54:R65)</f>
        <v>181042</v>
      </c>
      <c r="O66" s="396"/>
      <c r="P66" s="396"/>
      <c r="Q66" s="396"/>
      <c r="R66" s="397"/>
      <c r="S66" s="395">
        <f>SUM(S54:W65)</f>
        <v>6044298</v>
      </c>
      <c r="T66" s="396"/>
      <c r="U66" s="396"/>
      <c r="V66" s="396"/>
      <c r="W66" s="397"/>
      <c r="X66" s="398">
        <f>SUM(X54:Y65)</f>
        <v>100.2</v>
      </c>
      <c r="Y66" s="399"/>
    </row>
    <row r="68" spans="2:25" ht="16.5" customHeight="1" x14ac:dyDescent="0.15">
      <c r="B68" s="442" t="s">
        <v>611</v>
      </c>
      <c r="C68" s="442"/>
      <c r="D68" s="442"/>
      <c r="E68" s="442"/>
      <c r="F68" s="442"/>
      <c r="G68" s="442"/>
      <c r="H68" s="442"/>
      <c r="I68" s="442"/>
      <c r="J68" s="442"/>
      <c r="K68" s="442"/>
      <c r="L68" s="442"/>
      <c r="M68" s="442"/>
      <c r="N68" s="442"/>
      <c r="O68" s="442"/>
      <c r="P68" s="442"/>
      <c r="Q68" s="442"/>
      <c r="R68" s="442"/>
      <c r="S68" s="442"/>
      <c r="T68" s="442"/>
      <c r="U68" s="442"/>
      <c r="V68" s="442"/>
      <c r="W68" s="442"/>
      <c r="X68" s="442"/>
    </row>
    <row r="69" spans="2:25" ht="16.5" customHeight="1" x14ac:dyDescent="0.15">
      <c r="B69" s="65" t="s">
        <v>613</v>
      </c>
    </row>
    <row r="71" spans="2:25" ht="16.5" customHeight="1" x14ac:dyDescent="0.15">
      <c r="B71" s="65" t="s">
        <v>598</v>
      </c>
    </row>
    <row r="72" spans="2:25" ht="16.5" customHeight="1" x14ac:dyDescent="0.15">
      <c r="C72" s="387" t="s">
        <v>599</v>
      </c>
      <c r="D72" s="387"/>
      <c r="E72" s="387"/>
      <c r="F72" s="387"/>
      <c r="G72" s="387"/>
      <c r="H72" s="387"/>
      <c r="I72" s="387"/>
      <c r="J72" s="387"/>
      <c r="K72" s="387"/>
      <c r="L72" s="387"/>
      <c r="M72" s="387"/>
      <c r="N72" s="387"/>
      <c r="O72" s="387"/>
      <c r="P72" s="387"/>
      <c r="Q72" s="387"/>
      <c r="R72" s="387"/>
      <c r="S72" s="387"/>
      <c r="T72" s="387"/>
      <c r="U72" s="387"/>
      <c r="V72" s="387"/>
      <c r="W72" s="387"/>
      <c r="X72" s="387"/>
    </row>
    <row r="73" spans="2:25" ht="16.5" customHeight="1" x14ac:dyDescent="0.15">
      <c r="C73" s="388"/>
      <c r="D73" s="388"/>
      <c r="E73" s="388"/>
      <c r="F73" s="388"/>
      <c r="G73" s="388"/>
      <c r="H73" s="388"/>
      <c r="I73" s="388"/>
      <c r="J73" s="388"/>
      <c r="K73" s="388"/>
      <c r="L73" s="388"/>
      <c r="M73" s="388"/>
      <c r="N73" s="388"/>
      <c r="O73" s="388"/>
      <c r="P73" s="388"/>
      <c r="Q73" s="388"/>
      <c r="R73" s="388"/>
      <c r="S73" s="388"/>
      <c r="T73" s="388"/>
      <c r="U73" s="388"/>
      <c r="V73" s="388"/>
      <c r="W73" s="388"/>
      <c r="X73" s="388"/>
    </row>
    <row r="74" spans="2:25" ht="16.5" customHeight="1" x14ac:dyDescent="0.15">
      <c r="C74" s="388"/>
      <c r="D74" s="388"/>
      <c r="E74" s="388"/>
      <c r="F74" s="388"/>
      <c r="G74" s="388"/>
      <c r="H74" s="388"/>
      <c r="I74" s="388"/>
      <c r="J74" s="388"/>
      <c r="K74" s="388"/>
      <c r="L74" s="388"/>
      <c r="M74" s="388"/>
      <c r="N74" s="388"/>
      <c r="O74" s="388"/>
      <c r="P74" s="388"/>
      <c r="Q74" s="388"/>
      <c r="R74" s="388"/>
      <c r="S74" s="388"/>
      <c r="T74" s="388"/>
      <c r="U74" s="388"/>
      <c r="V74" s="388"/>
      <c r="W74" s="388"/>
      <c r="X74" s="388"/>
    </row>
    <row r="76" spans="2:25" ht="16.5" customHeight="1" x14ac:dyDescent="0.15">
      <c r="B76" s="65" t="s">
        <v>600</v>
      </c>
    </row>
    <row r="77" spans="2:25" ht="16.5" customHeight="1" x14ac:dyDescent="0.15">
      <c r="C77" s="389" t="s">
        <v>603</v>
      </c>
      <c r="D77" s="389"/>
      <c r="E77" s="389"/>
      <c r="F77" s="389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89"/>
      <c r="R77" s="389"/>
      <c r="S77" s="389"/>
      <c r="T77" s="389"/>
      <c r="U77" s="389"/>
      <c r="V77" s="389"/>
      <c r="W77" s="389"/>
      <c r="X77" s="389"/>
    </row>
    <row r="78" spans="2:25" ht="16.5" customHeight="1" x14ac:dyDescent="0.15">
      <c r="C78" s="389"/>
      <c r="D78" s="389"/>
      <c r="E78" s="389"/>
      <c r="F78" s="389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89"/>
      <c r="R78" s="389"/>
      <c r="S78" s="389"/>
      <c r="T78" s="389"/>
      <c r="U78" s="389"/>
      <c r="V78" s="389"/>
      <c r="W78" s="389"/>
      <c r="X78" s="389"/>
    </row>
    <row r="80" spans="2:25" ht="16.5" customHeight="1" x14ac:dyDescent="0.15">
      <c r="B80" s="65" t="s">
        <v>601</v>
      </c>
    </row>
    <row r="81" spans="3:24" ht="16.5" customHeight="1" x14ac:dyDescent="0.15">
      <c r="C81" s="389" t="s">
        <v>604</v>
      </c>
      <c r="D81" s="389"/>
      <c r="E81" s="389"/>
      <c r="F81" s="389"/>
      <c r="G81" s="389"/>
      <c r="H81" s="389"/>
      <c r="I81" s="389"/>
      <c r="J81" s="389"/>
      <c r="K81" s="389"/>
      <c r="L81" s="389"/>
      <c r="M81" s="389"/>
      <c r="N81" s="389"/>
      <c r="O81" s="389"/>
      <c r="P81" s="389"/>
      <c r="Q81" s="389"/>
      <c r="R81" s="389"/>
      <c r="S81" s="389"/>
      <c r="T81" s="389"/>
      <c r="U81" s="389"/>
      <c r="V81" s="389"/>
      <c r="W81" s="389"/>
      <c r="X81" s="389"/>
    </row>
    <row r="82" spans="3:24" ht="16.5" customHeight="1" x14ac:dyDescent="0.15">
      <c r="C82" s="389"/>
      <c r="D82" s="389"/>
      <c r="E82" s="389"/>
      <c r="F82" s="389"/>
      <c r="G82" s="389"/>
      <c r="H82" s="389"/>
      <c r="I82" s="389"/>
      <c r="J82" s="389"/>
      <c r="K82" s="389"/>
      <c r="L82" s="389"/>
      <c r="M82" s="389"/>
      <c r="N82" s="389"/>
      <c r="O82" s="389"/>
      <c r="P82" s="389"/>
      <c r="Q82" s="389"/>
      <c r="R82" s="389"/>
      <c r="S82" s="389"/>
      <c r="T82" s="389"/>
      <c r="U82" s="389"/>
      <c r="V82" s="389"/>
      <c r="W82" s="389"/>
      <c r="X82" s="389"/>
    </row>
    <row r="83" spans="3:24" ht="16.5" customHeight="1" x14ac:dyDescent="0.15">
      <c r="C83" s="389"/>
      <c r="D83" s="389"/>
      <c r="E83" s="389"/>
      <c r="F83" s="389"/>
      <c r="G83" s="389"/>
      <c r="H83" s="389"/>
      <c r="I83" s="389"/>
      <c r="J83" s="389"/>
      <c r="K83" s="389"/>
      <c r="L83" s="389"/>
      <c r="M83" s="389"/>
      <c r="N83" s="389"/>
      <c r="O83" s="389"/>
      <c r="P83" s="389"/>
      <c r="Q83" s="389"/>
      <c r="R83" s="389"/>
      <c r="S83" s="389"/>
      <c r="T83" s="389"/>
      <c r="U83" s="389"/>
      <c r="V83" s="389"/>
      <c r="W83" s="389"/>
      <c r="X83" s="389"/>
    </row>
    <row r="97" spans="2:24" ht="16.5" customHeight="1" x14ac:dyDescent="0.15">
      <c r="B97" s="391" t="s">
        <v>505</v>
      </c>
      <c r="C97" s="391"/>
      <c r="D97" s="391"/>
      <c r="E97" s="391"/>
      <c r="F97" s="391"/>
      <c r="G97" s="391"/>
      <c r="H97" s="391"/>
      <c r="I97" s="391"/>
      <c r="J97" s="391"/>
      <c r="K97" s="391"/>
      <c r="L97" s="391"/>
      <c r="M97" s="391"/>
      <c r="N97" s="391"/>
      <c r="O97" s="391"/>
      <c r="P97" s="391"/>
      <c r="Q97" s="391"/>
      <c r="R97" s="391"/>
      <c r="S97" s="391"/>
      <c r="T97" s="391"/>
      <c r="U97" s="391"/>
      <c r="V97" s="391"/>
      <c r="W97" s="391"/>
      <c r="X97" s="391"/>
    </row>
  </sheetData>
  <mergeCells count="261">
    <mergeCell ref="B68:X68"/>
    <mergeCell ref="B8:G8"/>
    <mergeCell ref="H8:M8"/>
    <mergeCell ref="N8:S8"/>
    <mergeCell ref="T8:Y8"/>
    <mergeCell ref="B9:G9"/>
    <mergeCell ref="H9:M9"/>
    <mergeCell ref="N9:S9"/>
    <mergeCell ref="T9:Y9"/>
    <mergeCell ref="B12:G12"/>
    <mergeCell ref="H12:M12"/>
    <mergeCell ref="N12:S12"/>
    <mergeCell ref="T12:Y12"/>
    <mergeCell ref="T18:Y18"/>
    <mergeCell ref="N17:S17"/>
    <mergeCell ref="T17:Y17"/>
    <mergeCell ref="B13:G13"/>
    <mergeCell ref="H13:M13"/>
    <mergeCell ref="N13:S13"/>
    <mergeCell ref="H14:M14"/>
    <mergeCell ref="N14:S14"/>
    <mergeCell ref="T14:Y14"/>
    <mergeCell ref="H25:M25"/>
    <mergeCell ref="N25:R25"/>
    <mergeCell ref="S25:W25"/>
    <mergeCell ref="X25:Y25"/>
    <mergeCell ref="B6:G6"/>
    <mergeCell ref="H6:M6"/>
    <mergeCell ref="N6:S6"/>
    <mergeCell ref="T6:Y6"/>
    <mergeCell ref="B7:G7"/>
    <mergeCell ref="H7:M7"/>
    <mergeCell ref="N7:S7"/>
    <mergeCell ref="T7:Y7"/>
    <mergeCell ref="B11:G11"/>
    <mergeCell ref="H11:M11"/>
    <mergeCell ref="N11:S11"/>
    <mergeCell ref="T11:Y11"/>
    <mergeCell ref="B10:G10"/>
    <mergeCell ref="H10:M10"/>
    <mergeCell ref="N10:S10"/>
    <mergeCell ref="T10:Y10"/>
    <mergeCell ref="B19:G19"/>
    <mergeCell ref="H19:M19"/>
    <mergeCell ref="N19:S19"/>
    <mergeCell ref="T19:Y19"/>
    <mergeCell ref="U5:Y5"/>
    <mergeCell ref="B21:G21"/>
    <mergeCell ref="H21:M21"/>
    <mergeCell ref="N21:S21"/>
    <mergeCell ref="T21:Y21"/>
    <mergeCell ref="H24:M24"/>
    <mergeCell ref="N24:R24"/>
    <mergeCell ref="B20:G20"/>
    <mergeCell ref="H20:M20"/>
    <mergeCell ref="N20:S20"/>
    <mergeCell ref="T20:Y20"/>
    <mergeCell ref="B17:G17"/>
    <mergeCell ref="H17:M17"/>
    <mergeCell ref="B15:G15"/>
    <mergeCell ref="H15:M15"/>
    <mergeCell ref="N15:S15"/>
    <mergeCell ref="T15:Y15"/>
    <mergeCell ref="B18:G18"/>
    <mergeCell ref="H18:M18"/>
    <mergeCell ref="N18:S18"/>
    <mergeCell ref="U23:Y23"/>
    <mergeCell ref="V16:Y16"/>
    <mergeCell ref="T13:Y13"/>
    <mergeCell ref="B14:G14"/>
    <mergeCell ref="B26:G26"/>
    <mergeCell ref="H26:M26"/>
    <mergeCell ref="N26:R26"/>
    <mergeCell ref="S26:W26"/>
    <mergeCell ref="X26:Y26"/>
    <mergeCell ref="B27:G27"/>
    <mergeCell ref="H27:M27"/>
    <mergeCell ref="N27:R27"/>
    <mergeCell ref="S27:W27"/>
    <mergeCell ref="X27:Y27"/>
    <mergeCell ref="B28:G28"/>
    <mergeCell ref="H28:M28"/>
    <mergeCell ref="N28:R28"/>
    <mergeCell ref="S28:W28"/>
    <mergeCell ref="X28:Y28"/>
    <mergeCell ref="B29:G29"/>
    <mergeCell ref="H29:M29"/>
    <mergeCell ref="N29:R29"/>
    <mergeCell ref="S29:W29"/>
    <mergeCell ref="X29:Y29"/>
    <mergeCell ref="B30:G30"/>
    <mergeCell ref="H30:M30"/>
    <mergeCell ref="N30:R30"/>
    <mergeCell ref="S30:W30"/>
    <mergeCell ref="X30:Y30"/>
    <mergeCell ref="B31:G31"/>
    <mergeCell ref="H31:M31"/>
    <mergeCell ref="N31:R31"/>
    <mergeCell ref="S31:W31"/>
    <mergeCell ref="X31:Y31"/>
    <mergeCell ref="B32:G32"/>
    <mergeCell ref="H32:M32"/>
    <mergeCell ref="N32:R32"/>
    <mergeCell ref="S32:W32"/>
    <mergeCell ref="X32:Y32"/>
    <mergeCell ref="B33:G33"/>
    <mergeCell ref="H33:M33"/>
    <mergeCell ref="N33:R33"/>
    <mergeCell ref="S33:W33"/>
    <mergeCell ref="X33:Y33"/>
    <mergeCell ref="B34:G34"/>
    <mergeCell ref="H34:M34"/>
    <mergeCell ref="N34:R34"/>
    <mergeCell ref="S34:W34"/>
    <mergeCell ref="X34:Y34"/>
    <mergeCell ref="B35:G35"/>
    <mergeCell ref="H35:M35"/>
    <mergeCell ref="N35:R35"/>
    <mergeCell ref="S35:W35"/>
    <mergeCell ref="X35:Y35"/>
    <mergeCell ref="B36:G36"/>
    <mergeCell ref="H36:M36"/>
    <mergeCell ref="N36:R36"/>
    <mergeCell ref="S36:W36"/>
    <mergeCell ref="X36:Y36"/>
    <mergeCell ref="B37:G37"/>
    <mergeCell ref="H37:M37"/>
    <mergeCell ref="N37:R37"/>
    <mergeCell ref="S37:W37"/>
    <mergeCell ref="X37:Y37"/>
    <mergeCell ref="N41:R41"/>
    <mergeCell ref="S41:W41"/>
    <mergeCell ref="X41:Y41"/>
    <mergeCell ref="B38:G38"/>
    <mergeCell ref="H38:M38"/>
    <mergeCell ref="N38:R38"/>
    <mergeCell ref="S38:W38"/>
    <mergeCell ref="X38:Y38"/>
    <mergeCell ref="B39:G39"/>
    <mergeCell ref="H39:M39"/>
    <mergeCell ref="N39:R39"/>
    <mergeCell ref="S39:W39"/>
    <mergeCell ref="X39:Y39"/>
    <mergeCell ref="B45:G45"/>
    <mergeCell ref="H45:M45"/>
    <mergeCell ref="N45:R45"/>
    <mergeCell ref="S45:W45"/>
    <mergeCell ref="X45:Y45"/>
    <mergeCell ref="B47:G47"/>
    <mergeCell ref="H47:M47"/>
    <mergeCell ref="N47:R47"/>
    <mergeCell ref="S47:W47"/>
    <mergeCell ref="X47:Y47"/>
    <mergeCell ref="B46:G46"/>
    <mergeCell ref="H46:M46"/>
    <mergeCell ref="N46:R46"/>
    <mergeCell ref="S46:W46"/>
    <mergeCell ref="X46:Y46"/>
    <mergeCell ref="B44:G44"/>
    <mergeCell ref="H44:M44"/>
    <mergeCell ref="N44:R44"/>
    <mergeCell ref="S44:W44"/>
    <mergeCell ref="X44:Y44"/>
    <mergeCell ref="B24:G25"/>
    <mergeCell ref="S24:Y24"/>
    <mergeCell ref="B42:G42"/>
    <mergeCell ref="H42:M42"/>
    <mergeCell ref="N42:R42"/>
    <mergeCell ref="S42:W42"/>
    <mergeCell ref="X42:Y42"/>
    <mergeCell ref="B43:G43"/>
    <mergeCell ref="H43:M43"/>
    <mergeCell ref="N43:R43"/>
    <mergeCell ref="S43:W43"/>
    <mergeCell ref="X43:Y43"/>
    <mergeCell ref="B40:G40"/>
    <mergeCell ref="H40:M40"/>
    <mergeCell ref="N40:R40"/>
    <mergeCell ref="S40:W40"/>
    <mergeCell ref="X40:Y40"/>
    <mergeCell ref="B41:G41"/>
    <mergeCell ref="H41:M41"/>
    <mergeCell ref="S53:W53"/>
    <mergeCell ref="X53:Y53"/>
    <mergeCell ref="B54:G54"/>
    <mergeCell ref="H54:M54"/>
    <mergeCell ref="N54:R54"/>
    <mergeCell ref="S54:W54"/>
    <mergeCell ref="X54:Y54"/>
    <mergeCell ref="B52:G53"/>
    <mergeCell ref="H52:M52"/>
    <mergeCell ref="N52:R52"/>
    <mergeCell ref="S52:Y52"/>
    <mergeCell ref="H53:M53"/>
    <mergeCell ref="N53:R53"/>
    <mergeCell ref="B55:G55"/>
    <mergeCell ref="H55:M55"/>
    <mergeCell ref="N55:R55"/>
    <mergeCell ref="S55:W55"/>
    <mergeCell ref="X55:Y55"/>
    <mergeCell ref="B56:G56"/>
    <mergeCell ref="H56:M56"/>
    <mergeCell ref="N56:R56"/>
    <mergeCell ref="S56:W56"/>
    <mergeCell ref="X56:Y56"/>
    <mergeCell ref="B57:G57"/>
    <mergeCell ref="H57:M57"/>
    <mergeCell ref="N57:R57"/>
    <mergeCell ref="S57:W57"/>
    <mergeCell ref="X57:Y57"/>
    <mergeCell ref="B58:G58"/>
    <mergeCell ref="H58:M58"/>
    <mergeCell ref="N58:R58"/>
    <mergeCell ref="S58:W58"/>
    <mergeCell ref="X58:Y58"/>
    <mergeCell ref="B59:G59"/>
    <mergeCell ref="H59:M59"/>
    <mergeCell ref="N59:R59"/>
    <mergeCell ref="S59:W59"/>
    <mergeCell ref="X59:Y59"/>
    <mergeCell ref="B60:G60"/>
    <mergeCell ref="H60:M60"/>
    <mergeCell ref="N60:R60"/>
    <mergeCell ref="S60:W60"/>
    <mergeCell ref="X60:Y60"/>
    <mergeCell ref="S64:W64"/>
    <mergeCell ref="X64:Y64"/>
    <mergeCell ref="B61:G61"/>
    <mergeCell ref="H61:M61"/>
    <mergeCell ref="N61:R61"/>
    <mergeCell ref="S61:W61"/>
    <mergeCell ref="X61:Y61"/>
    <mergeCell ref="B62:G62"/>
    <mergeCell ref="H62:M62"/>
    <mergeCell ref="N62:R62"/>
    <mergeCell ref="S62:W62"/>
    <mergeCell ref="X62:Y62"/>
    <mergeCell ref="C72:X74"/>
    <mergeCell ref="C77:X78"/>
    <mergeCell ref="C81:X83"/>
    <mergeCell ref="B49:X49"/>
    <mergeCell ref="B97:X97"/>
    <mergeCell ref="B66:G66"/>
    <mergeCell ref="H66:M66"/>
    <mergeCell ref="N66:R66"/>
    <mergeCell ref="S66:W66"/>
    <mergeCell ref="X66:Y66"/>
    <mergeCell ref="U51:Y51"/>
    <mergeCell ref="B65:G65"/>
    <mergeCell ref="H65:M65"/>
    <mergeCell ref="N65:R65"/>
    <mergeCell ref="S65:W65"/>
    <mergeCell ref="X65:Y65"/>
    <mergeCell ref="B63:G63"/>
    <mergeCell ref="H63:M63"/>
    <mergeCell ref="N63:R63"/>
    <mergeCell ref="S63:W63"/>
    <mergeCell ref="X63:Y63"/>
    <mergeCell ref="B64:G64"/>
    <mergeCell ref="H64:M64"/>
    <mergeCell ref="N64:R64"/>
  </mergeCells>
  <phoneticPr fontId="12"/>
  <pageMargins left="0.7" right="0.7" top="0.75" bottom="0.75" header="0.3" footer="0.3"/>
  <pageSetup paperSize="9" orientation="portrait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AA19"/>
  <sheetViews>
    <sheetView view="pageBreakPreview" topLeftCell="A19" zoomScaleNormal="100" zoomScaleSheetLayoutView="100" workbookViewId="0">
      <selection activeCell="P17" sqref="P17"/>
    </sheetView>
  </sheetViews>
  <sheetFormatPr defaultColWidth="3.125" defaultRowHeight="31.5" customHeight="1" x14ac:dyDescent="0.15"/>
  <cols>
    <col min="1" max="2" width="3.125" style="1"/>
    <col min="3" max="3" width="3.75" style="1" bestFit="1" customWidth="1"/>
    <col min="4" max="26" width="3.125" style="1"/>
    <col min="27" max="27" width="4.5" style="1" bestFit="1" customWidth="1"/>
    <col min="28" max="16384" width="3.125" style="1"/>
  </cols>
  <sheetData>
    <row r="2" spans="1:27" ht="31.5" customHeight="1" x14ac:dyDescent="0.15">
      <c r="A2" s="77" t="s">
        <v>191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</row>
    <row r="5" spans="1:27" ht="31.5" customHeight="1" x14ac:dyDescent="0.15">
      <c r="A5" s="3" t="s">
        <v>156</v>
      </c>
      <c r="B5" s="3" t="s">
        <v>540</v>
      </c>
      <c r="C5" s="3"/>
      <c r="D5" s="3"/>
      <c r="E5" s="3"/>
      <c r="F5" s="3"/>
      <c r="G5" s="3"/>
      <c r="H5" s="3"/>
      <c r="I5" s="3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</row>
    <row r="7" spans="1:27" ht="31.5" customHeight="1" x14ac:dyDescent="0.15">
      <c r="B7" s="5"/>
      <c r="C7" s="6">
        <v>1</v>
      </c>
      <c r="D7" s="4" t="s">
        <v>416</v>
      </c>
      <c r="E7" s="4"/>
      <c r="F7" s="4"/>
      <c r="G7" s="4"/>
      <c r="H7" s="4"/>
      <c r="I7" s="4"/>
      <c r="J7" s="4"/>
      <c r="K7" s="4"/>
      <c r="L7" s="4"/>
      <c r="M7" s="4"/>
      <c r="N7" s="4"/>
      <c r="O7" s="23" t="s">
        <v>421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4">
        <v>1</v>
      </c>
    </row>
    <row r="8" spans="1:27" ht="31.5" customHeight="1" x14ac:dyDescent="0.15">
      <c r="B8" s="6"/>
      <c r="C8" s="6">
        <v>2</v>
      </c>
      <c r="D8" s="1" t="s">
        <v>437</v>
      </c>
      <c r="L8" s="1" t="s">
        <v>418</v>
      </c>
      <c r="AA8" s="4">
        <v>2</v>
      </c>
    </row>
    <row r="9" spans="1:27" ht="31.5" customHeight="1" x14ac:dyDescent="0.15">
      <c r="B9" s="24"/>
      <c r="C9" s="30">
        <v>3</v>
      </c>
      <c r="D9" s="2" t="s">
        <v>417</v>
      </c>
      <c r="I9" s="7"/>
      <c r="J9" s="7"/>
      <c r="K9" s="7"/>
      <c r="L9" s="7"/>
      <c r="M9" s="7"/>
      <c r="N9" s="7"/>
      <c r="O9" s="7"/>
      <c r="P9" s="7"/>
      <c r="Q9" s="7"/>
      <c r="R9" s="7" t="s">
        <v>438</v>
      </c>
      <c r="S9" s="7"/>
      <c r="T9" s="7"/>
      <c r="U9" s="7"/>
      <c r="V9" s="7"/>
      <c r="W9" s="7"/>
      <c r="X9" s="7"/>
      <c r="Y9" s="7"/>
      <c r="Z9" s="7"/>
      <c r="AA9" s="29">
        <v>3</v>
      </c>
    </row>
    <row r="10" spans="1:27" ht="31.5" customHeight="1" x14ac:dyDescent="0.15">
      <c r="B10" s="5"/>
      <c r="C10" s="6">
        <v>4</v>
      </c>
      <c r="D10" s="1" t="s">
        <v>432</v>
      </c>
      <c r="E10" s="3"/>
      <c r="F10" s="3"/>
      <c r="I10" s="7"/>
      <c r="J10" s="7"/>
      <c r="K10" s="7"/>
      <c r="L10" s="7" t="s">
        <v>419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4">
        <v>5</v>
      </c>
    </row>
    <row r="11" spans="1:27" ht="31.5" customHeight="1" x14ac:dyDescent="0.15">
      <c r="B11" s="6"/>
      <c r="C11" s="6">
        <v>5</v>
      </c>
      <c r="D11" s="1" t="s">
        <v>4</v>
      </c>
      <c r="L11" s="1" t="s">
        <v>419</v>
      </c>
      <c r="AA11" s="4">
        <v>6</v>
      </c>
    </row>
    <row r="12" spans="1:27" ht="31.5" customHeight="1" x14ac:dyDescent="0.15">
      <c r="B12" s="5"/>
      <c r="C12" s="6">
        <v>6</v>
      </c>
      <c r="D12" s="1" t="s">
        <v>420</v>
      </c>
      <c r="E12" s="3"/>
      <c r="G12" s="7"/>
      <c r="H12" s="7" t="s">
        <v>422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4">
        <v>8</v>
      </c>
    </row>
    <row r="13" spans="1:27" ht="31.5" customHeight="1" x14ac:dyDescent="0.15">
      <c r="B13" s="6"/>
      <c r="C13" s="2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4"/>
    </row>
    <row r="14" spans="1:27" ht="31.5" customHeight="1" x14ac:dyDescent="0.15">
      <c r="A14" s="3" t="s">
        <v>423</v>
      </c>
      <c r="B14" s="28" t="s">
        <v>541</v>
      </c>
      <c r="C14" s="8"/>
      <c r="D14" s="3"/>
      <c r="E14" s="3"/>
      <c r="F14" s="3"/>
      <c r="G14" s="3"/>
      <c r="H14" s="3"/>
      <c r="I14" s="3"/>
      <c r="J14" s="3"/>
      <c r="K14" s="3"/>
      <c r="L14" s="3"/>
      <c r="U14" s="76"/>
      <c r="V14" s="76"/>
      <c r="W14" s="76"/>
      <c r="X14" s="76"/>
      <c r="Y14" s="76"/>
      <c r="Z14" s="76"/>
      <c r="AA14" s="4"/>
    </row>
    <row r="15" spans="1:27" ht="31.5" customHeight="1" x14ac:dyDescent="0.15">
      <c r="B15" s="6"/>
      <c r="C15" s="15">
        <v>1</v>
      </c>
      <c r="D15" s="1" t="s">
        <v>424</v>
      </c>
      <c r="J15" s="1" t="s">
        <v>425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4">
        <v>19</v>
      </c>
    </row>
    <row r="16" spans="1:27" ht="31.5" customHeight="1" x14ac:dyDescent="0.15">
      <c r="B16" s="6"/>
      <c r="C16" s="15">
        <v>2</v>
      </c>
      <c r="D16" s="1" t="s">
        <v>426</v>
      </c>
      <c r="K16" s="7" t="s">
        <v>427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4">
        <v>21</v>
      </c>
    </row>
    <row r="17" spans="2:27" ht="31.5" customHeight="1" x14ac:dyDescent="0.15">
      <c r="B17" s="6"/>
      <c r="C17" s="15">
        <v>3</v>
      </c>
      <c r="D17" s="1" t="s">
        <v>428</v>
      </c>
      <c r="I17" s="1" t="s">
        <v>429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4">
        <v>23</v>
      </c>
    </row>
    <row r="18" spans="2:27" ht="31.5" customHeight="1" x14ac:dyDescent="0.15">
      <c r="C18" s="6">
        <v>4</v>
      </c>
      <c r="D18" s="1" t="s">
        <v>430</v>
      </c>
      <c r="J18" s="1" t="s">
        <v>425</v>
      </c>
      <c r="AA18" s="4">
        <v>24</v>
      </c>
    </row>
    <row r="19" spans="2:27" ht="31.5" customHeight="1" x14ac:dyDescent="0.15">
      <c r="C19" s="6">
        <v>5</v>
      </c>
      <c r="D19" s="1" t="s">
        <v>431</v>
      </c>
      <c r="I19" s="1" t="s">
        <v>429</v>
      </c>
      <c r="AA19" s="4">
        <v>24</v>
      </c>
    </row>
  </sheetData>
  <mergeCells count="4">
    <mergeCell ref="K13:Z13"/>
    <mergeCell ref="U14:Z14"/>
    <mergeCell ref="A2:AA2"/>
    <mergeCell ref="K5:Z5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2:AA49"/>
  <sheetViews>
    <sheetView view="pageBreakPreview" zoomScaleNormal="100" zoomScaleSheetLayoutView="100" workbookViewId="0">
      <selection activeCell="P24" sqref="P24"/>
    </sheetView>
  </sheetViews>
  <sheetFormatPr defaultRowHeight="16.5" customHeight="1" x14ac:dyDescent="0.15"/>
  <cols>
    <col min="1" max="256" width="3.25" style="17" customWidth="1"/>
    <col min="257" max="16384" width="9" style="17"/>
  </cols>
  <sheetData>
    <row r="2" spans="2:27" ht="16.5" customHeight="1" x14ac:dyDescent="0.15">
      <c r="B2" s="17">
        <v>2</v>
      </c>
      <c r="C2" s="17" t="s">
        <v>316</v>
      </c>
    </row>
    <row r="3" spans="2:27" ht="16.5" customHeight="1" x14ac:dyDescent="0.15">
      <c r="B3" s="2"/>
      <c r="C3" s="1"/>
      <c r="D3" s="1"/>
      <c r="E3" s="19"/>
      <c r="F3" s="19"/>
      <c r="G3" s="19"/>
      <c r="H3" s="19"/>
      <c r="I3" s="19"/>
      <c r="J3" s="19"/>
      <c r="K3" s="19"/>
      <c r="L3" s="19"/>
      <c r="M3" s="20" t="s">
        <v>605</v>
      </c>
      <c r="N3" s="19"/>
      <c r="O3" s="19"/>
      <c r="P3" s="19"/>
      <c r="Q3" s="19"/>
      <c r="R3" s="19"/>
      <c r="S3" s="19"/>
      <c r="T3" s="1"/>
      <c r="U3" s="1"/>
      <c r="V3" s="1"/>
      <c r="W3" s="98" t="s">
        <v>436</v>
      </c>
      <c r="X3" s="98"/>
      <c r="Y3" s="98"/>
      <c r="Z3" s="98"/>
      <c r="AA3" s="98"/>
    </row>
    <row r="4" spans="2:27" ht="16.5" customHeight="1" x14ac:dyDescent="0.15">
      <c r="B4" s="446" t="s">
        <v>210</v>
      </c>
      <c r="C4" s="447"/>
      <c r="D4" s="447"/>
      <c r="E4" s="447"/>
      <c r="F4" s="447"/>
      <c r="G4" s="481" t="s">
        <v>211</v>
      </c>
      <c r="H4" s="482"/>
      <c r="I4" s="482"/>
      <c r="J4" s="482"/>
      <c r="K4" s="483"/>
      <c r="L4" s="463" t="s">
        <v>317</v>
      </c>
      <c r="M4" s="464"/>
      <c r="N4" s="464"/>
      <c r="O4" s="464"/>
      <c r="P4" s="464"/>
      <c r="Q4" s="464"/>
      <c r="R4" s="464"/>
      <c r="S4" s="465"/>
      <c r="T4" s="460" t="s">
        <v>215</v>
      </c>
      <c r="U4" s="466"/>
      <c r="V4" s="466"/>
      <c r="W4" s="467"/>
      <c r="X4" s="456" t="s">
        <v>217</v>
      </c>
      <c r="Y4" s="456"/>
      <c r="Z4" s="456"/>
      <c r="AA4" s="456"/>
    </row>
    <row r="5" spans="2:27" ht="16.5" customHeight="1" x14ac:dyDescent="0.15">
      <c r="B5" s="447"/>
      <c r="C5" s="447"/>
      <c r="D5" s="447"/>
      <c r="E5" s="447"/>
      <c r="F5" s="447"/>
      <c r="G5" s="484"/>
      <c r="H5" s="337"/>
      <c r="I5" s="337"/>
      <c r="J5" s="337"/>
      <c r="K5" s="485"/>
      <c r="L5" s="463" t="s">
        <v>213</v>
      </c>
      <c r="M5" s="464"/>
      <c r="N5" s="464"/>
      <c r="O5" s="465"/>
      <c r="P5" s="486" t="s">
        <v>214</v>
      </c>
      <c r="Q5" s="487"/>
      <c r="R5" s="487"/>
      <c r="S5" s="488"/>
      <c r="T5" s="104" t="s">
        <v>216</v>
      </c>
      <c r="U5" s="468"/>
      <c r="V5" s="468"/>
      <c r="W5" s="469"/>
      <c r="X5" s="456" t="s">
        <v>194</v>
      </c>
      <c r="Y5" s="456"/>
      <c r="Z5" s="456" t="s">
        <v>195</v>
      </c>
      <c r="AA5" s="456"/>
    </row>
    <row r="6" spans="2:27" ht="16.5" customHeight="1" x14ac:dyDescent="0.15">
      <c r="B6" s="446" t="s">
        <v>193</v>
      </c>
      <c r="C6" s="447"/>
      <c r="D6" s="447"/>
      <c r="E6" s="447"/>
      <c r="F6" s="447"/>
      <c r="G6" s="449">
        <v>6044298</v>
      </c>
      <c r="H6" s="449"/>
      <c r="I6" s="449"/>
      <c r="J6" s="449"/>
      <c r="K6" s="449"/>
      <c r="L6" s="457">
        <v>2792694</v>
      </c>
      <c r="M6" s="458"/>
      <c r="N6" s="458"/>
      <c r="O6" s="459"/>
      <c r="P6" s="448">
        <v>2023514</v>
      </c>
      <c r="Q6" s="448"/>
      <c r="R6" s="448"/>
      <c r="S6" s="448"/>
      <c r="T6" s="450">
        <f t="shared" ref="T6:T11" si="0">SUM(L6-P6)</f>
        <v>769180</v>
      </c>
      <c r="U6" s="450"/>
      <c r="V6" s="450"/>
      <c r="W6" s="450"/>
      <c r="X6" s="451">
        <f>ROUND((L6/G6)*100,1)</f>
        <v>46.2</v>
      </c>
      <c r="Y6" s="452"/>
      <c r="Z6" s="445">
        <f>ROUND((P6/G6)*100,1)</f>
        <v>33.5</v>
      </c>
      <c r="AA6" s="445"/>
    </row>
    <row r="7" spans="2:27" ht="16.5" customHeight="1" x14ac:dyDescent="0.15">
      <c r="B7" s="446" t="s">
        <v>206</v>
      </c>
      <c r="C7" s="447"/>
      <c r="D7" s="447"/>
      <c r="E7" s="447"/>
      <c r="F7" s="447"/>
      <c r="G7" s="448">
        <v>1056523</v>
      </c>
      <c r="H7" s="448"/>
      <c r="I7" s="448"/>
      <c r="J7" s="448"/>
      <c r="K7" s="448"/>
      <c r="L7" s="448">
        <v>366975</v>
      </c>
      <c r="M7" s="448"/>
      <c r="N7" s="448"/>
      <c r="O7" s="448"/>
      <c r="P7" s="453">
        <v>405503</v>
      </c>
      <c r="Q7" s="454"/>
      <c r="R7" s="454"/>
      <c r="S7" s="455"/>
      <c r="T7" s="450">
        <f t="shared" si="0"/>
        <v>-38528</v>
      </c>
      <c r="U7" s="450"/>
      <c r="V7" s="450"/>
      <c r="W7" s="450"/>
      <c r="X7" s="451">
        <f t="shared" ref="X7:X12" si="1">ROUND((L7/G7)*100,1)</f>
        <v>34.700000000000003</v>
      </c>
      <c r="Y7" s="452"/>
      <c r="Z7" s="445">
        <f t="shared" ref="Z7:Z12" si="2">ROUND((P7/G7)*100,1)</f>
        <v>38.4</v>
      </c>
      <c r="AA7" s="445"/>
    </row>
    <row r="8" spans="2:27" ht="16.5" customHeight="1" x14ac:dyDescent="0.15">
      <c r="B8" s="446" t="s">
        <v>207</v>
      </c>
      <c r="C8" s="447"/>
      <c r="D8" s="447"/>
      <c r="E8" s="447"/>
      <c r="F8" s="447"/>
      <c r="G8" s="448">
        <v>985819</v>
      </c>
      <c r="H8" s="448"/>
      <c r="I8" s="448"/>
      <c r="J8" s="448"/>
      <c r="K8" s="448"/>
      <c r="L8" s="448">
        <v>390225</v>
      </c>
      <c r="M8" s="448"/>
      <c r="N8" s="448"/>
      <c r="O8" s="448"/>
      <c r="P8" s="449">
        <v>383488</v>
      </c>
      <c r="Q8" s="449"/>
      <c r="R8" s="449"/>
      <c r="S8" s="449"/>
      <c r="T8" s="450">
        <f t="shared" si="0"/>
        <v>6737</v>
      </c>
      <c r="U8" s="450"/>
      <c r="V8" s="450"/>
      <c r="W8" s="450"/>
      <c r="X8" s="451">
        <f t="shared" si="1"/>
        <v>39.6</v>
      </c>
      <c r="Y8" s="452"/>
      <c r="Z8" s="445">
        <f t="shared" si="2"/>
        <v>38.9</v>
      </c>
      <c r="AA8" s="445"/>
    </row>
    <row r="9" spans="2:27" ht="16.5" customHeight="1" x14ac:dyDescent="0.15">
      <c r="B9" s="478" t="s">
        <v>412</v>
      </c>
      <c r="C9" s="479"/>
      <c r="D9" s="479"/>
      <c r="E9" s="479"/>
      <c r="F9" s="480"/>
      <c r="G9" s="448">
        <v>182149</v>
      </c>
      <c r="H9" s="448"/>
      <c r="I9" s="448"/>
      <c r="J9" s="448"/>
      <c r="K9" s="448"/>
      <c r="L9" s="448">
        <v>64344</v>
      </c>
      <c r="M9" s="448"/>
      <c r="N9" s="448"/>
      <c r="O9" s="448"/>
      <c r="P9" s="449">
        <v>65641</v>
      </c>
      <c r="Q9" s="449"/>
      <c r="R9" s="449"/>
      <c r="S9" s="449"/>
      <c r="T9" s="450">
        <f t="shared" si="0"/>
        <v>-1297</v>
      </c>
      <c r="U9" s="450"/>
      <c r="V9" s="450"/>
      <c r="W9" s="450"/>
      <c r="X9" s="451">
        <f t="shared" si="1"/>
        <v>35.299999999999997</v>
      </c>
      <c r="Y9" s="452"/>
      <c r="Z9" s="445">
        <f t="shared" si="2"/>
        <v>36</v>
      </c>
      <c r="AA9" s="445"/>
    </row>
    <row r="10" spans="2:27" ht="16.5" customHeight="1" x14ac:dyDescent="0.15">
      <c r="B10" s="476" t="s">
        <v>413</v>
      </c>
      <c r="C10" s="477"/>
      <c r="D10" s="477"/>
      <c r="E10" s="477"/>
      <c r="F10" s="477"/>
      <c r="G10" s="448">
        <v>137334</v>
      </c>
      <c r="H10" s="448"/>
      <c r="I10" s="448"/>
      <c r="J10" s="448"/>
      <c r="K10" s="448"/>
      <c r="L10" s="448">
        <v>26249</v>
      </c>
      <c r="M10" s="448"/>
      <c r="N10" s="448"/>
      <c r="O10" s="448"/>
      <c r="P10" s="449">
        <v>48527</v>
      </c>
      <c r="Q10" s="449"/>
      <c r="R10" s="449"/>
      <c r="S10" s="449"/>
      <c r="T10" s="450">
        <f t="shared" si="0"/>
        <v>-22278</v>
      </c>
      <c r="U10" s="450"/>
      <c r="V10" s="450"/>
      <c r="W10" s="450"/>
      <c r="X10" s="451">
        <f t="shared" si="1"/>
        <v>19.100000000000001</v>
      </c>
      <c r="Y10" s="452"/>
      <c r="Z10" s="445">
        <f t="shared" si="2"/>
        <v>35.299999999999997</v>
      </c>
      <c r="AA10" s="445"/>
    </row>
    <row r="11" spans="2:27" ht="16.5" customHeight="1" x14ac:dyDescent="0.15">
      <c r="B11" s="473" t="s">
        <v>220</v>
      </c>
      <c r="C11" s="474"/>
      <c r="D11" s="474"/>
      <c r="E11" s="474"/>
      <c r="F11" s="475"/>
      <c r="G11" s="448">
        <v>476126</v>
      </c>
      <c r="H11" s="448"/>
      <c r="I11" s="448"/>
      <c r="J11" s="448"/>
      <c r="K11" s="448"/>
      <c r="L11" s="448">
        <v>21397</v>
      </c>
      <c r="M11" s="448"/>
      <c r="N11" s="448"/>
      <c r="O11" s="448"/>
      <c r="P11" s="449">
        <v>80637</v>
      </c>
      <c r="Q11" s="449"/>
      <c r="R11" s="449"/>
      <c r="S11" s="449"/>
      <c r="T11" s="450">
        <f t="shared" si="0"/>
        <v>-59240</v>
      </c>
      <c r="U11" s="450"/>
      <c r="V11" s="450"/>
      <c r="W11" s="450"/>
      <c r="X11" s="451">
        <f t="shared" si="1"/>
        <v>4.5</v>
      </c>
      <c r="Y11" s="452"/>
      <c r="Z11" s="445">
        <f t="shared" si="2"/>
        <v>16.899999999999999</v>
      </c>
      <c r="AA11" s="445"/>
    </row>
    <row r="12" spans="2:27" ht="16.5" customHeight="1" x14ac:dyDescent="0.15">
      <c r="B12" s="470" t="s">
        <v>151</v>
      </c>
      <c r="C12" s="471"/>
      <c r="D12" s="471"/>
      <c r="E12" s="471"/>
      <c r="F12" s="472"/>
      <c r="G12" s="448">
        <f>SUM(G6:K11)</f>
        <v>8882249</v>
      </c>
      <c r="H12" s="448"/>
      <c r="I12" s="448"/>
      <c r="J12" s="448"/>
      <c r="K12" s="448"/>
      <c r="L12" s="448">
        <f>SUM(L6:O11)</f>
        <v>3661884</v>
      </c>
      <c r="M12" s="448"/>
      <c r="N12" s="448"/>
      <c r="O12" s="448"/>
      <c r="P12" s="453">
        <f>SUM(P6:S11)</f>
        <v>3007310</v>
      </c>
      <c r="Q12" s="454"/>
      <c r="R12" s="454"/>
      <c r="S12" s="455"/>
      <c r="T12" s="450">
        <f>SUM(T6:W11)</f>
        <v>654574</v>
      </c>
      <c r="U12" s="450"/>
      <c r="V12" s="450"/>
      <c r="W12" s="450"/>
      <c r="X12" s="451">
        <f t="shared" si="1"/>
        <v>41.2</v>
      </c>
      <c r="Y12" s="452"/>
      <c r="Z12" s="445">
        <f t="shared" si="2"/>
        <v>33.9</v>
      </c>
      <c r="AA12" s="445"/>
    </row>
    <row r="15" spans="2:27" ht="16.5" customHeight="1" x14ac:dyDescent="0.15">
      <c r="D15" s="17" t="s">
        <v>271</v>
      </c>
    </row>
    <row r="16" spans="2:27" ht="16.5" customHeight="1" x14ac:dyDescent="0.15">
      <c r="M16" s="20" t="s">
        <v>606</v>
      </c>
      <c r="W16" s="98" t="s">
        <v>436</v>
      </c>
      <c r="X16" s="98"/>
      <c r="Y16" s="98"/>
      <c r="Z16" s="98"/>
      <c r="AA16" s="98"/>
    </row>
    <row r="17" spans="2:27" ht="16.5" customHeight="1" x14ac:dyDescent="0.15">
      <c r="B17" s="446" t="s">
        <v>318</v>
      </c>
      <c r="C17" s="447"/>
      <c r="D17" s="447"/>
      <c r="E17" s="447"/>
      <c r="F17" s="447"/>
      <c r="G17" s="460" t="s">
        <v>211</v>
      </c>
      <c r="H17" s="461"/>
      <c r="I17" s="461"/>
      <c r="J17" s="461"/>
      <c r="K17" s="462"/>
      <c r="L17" s="463" t="s">
        <v>317</v>
      </c>
      <c r="M17" s="464"/>
      <c r="N17" s="464"/>
      <c r="O17" s="464"/>
      <c r="P17" s="464"/>
      <c r="Q17" s="464"/>
      <c r="R17" s="464"/>
      <c r="S17" s="465"/>
      <c r="T17" s="460" t="s">
        <v>215</v>
      </c>
      <c r="U17" s="466"/>
      <c r="V17" s="466"/>
      <c r="W17" s="467"/>
      <c r="X17" s="456" t="s">
        <v>217</v>
      </c>
      <c r="Y17" s="456"/>
      <c r="Z17" s="456"/>
      <c r="AA17" s="456"/>
    </row>
    <row r="18" spans="2:27" ht="16.5" customHeight="1" x14ac:dyDescent="0.15">
      <c r="B18" s="447"/>
      <c r="C18" s="447"/>
      <c r="D18" s="447"/>
      <c r="E18" s="447"/>
      <c r="F18" s="447"/>
      <c r="G18" s="104"/>
      <c r="H18" s="105"/>
      <c r="I18" s="105"/>
      <c r="J18" s="105"/>
      <c r="K18" s="106"/>
      <c r="L18" s="463" t="s">
        <v>213</v>
      </c>
      <c r="M18" s="464"/>
      <c r="N18" s="464"/>
      <c r="O18" s="465"/>
      <c r="P18" s="463" t="s">
        <v>214</v>
      </c>
      <c r="Q18" s="464"/>
      <c r="R18" s="464"/>
      <c r="S18" s="465"/>
      <c r="T18" s="104" t="s">
        <v>216</v>
      </c>
      <c r="U18" s="468"/>
      <c r="V18" s="468"/>
      <c r="W18" s="469"/>
      <c r="X18" s="456" t="s">
        <v>194</v>
      </c>
      <c r="Y18" s="456"/>
      <c r="Z18" s="456" t="s">
        <v>195</v>
      </c>
      <c r="AA18" s="456"/>
    </row>
    <row r="19" spans="2:27" ht="16.5" customHeight="1" x14ac:dyDescent="0.15">
      <c r="B19" s="446" t="s">
        <v>534</v>
      </c>
      <c r="C19" s="447"/>
      <c r="D19" s="447"/>
      <c r="E19" s="447"/>
      <c r="F19" s="447"/>
      <c r="G19" s="449">
        <v>122955</v>
      </c>
      <c r="H19" s="449"/>
      <c r="I19" s="449"/>
      <c r="J19" s="449"/>
      <c r="K19" s="449"/>
      <c r="L19" s="457">
        <v>29389</v>
      </c>
      <c r="M19" s="458"/>
      <c r="N19" s="458"/>
      <c r="O19" s="459"/>
      <c r="P19" s="448"/>
      <c r="Q19" s="448"/>
      <c r="R19" s="448"/>
      <c r="S19" s="448"/>
      <c r="T19" s="448">
        <f>SUM(L19-P19)</f>
        <v>29389</v>
      </c>
      <c r="U19" s="448"/>
      <c r="V19" s="448"/>
      <c r="W19" s="448"/>
      <c r="X19" s="451">
        <f t="shared" ref="X19" si="3">ROUND((L19/G19)*100,1)</f>
        <v>23.9</v>
      </c>
      <c r="Y19" s="452"/>
      <c r="Z19" s="445">
        <f t="shared" ref="Z19" si="4">ROUND((P19/G19)*100,1)</f>
        <v>0</v>
      </c>
      <c r="AA19" s="445"/>
    </row>
    <row r="20" spans="2:27" ht="16.5" customHeight="1" x14ac:dyDescent="0.15">
      <c r="B20" s="446" t="s">
        <v>535</v>
      </c>
      <c r="C20" s="447"/>
      <c r="D20" s="447"/>
      <c r="E20" s="447"/>
      <c r="F20" s="447"/>
      <c r="G20" s="327">
        <v>110878</v>
      </c>
      <c r="H20" s="332"/>
      <c r="I20" s="332"/>
      <c r="J20" s="332"/>
      <c r="K20" s="333"/>
      <c r="L20" s="366"/>
      <c r="M20" s="367"/>
      <c r="N20" s="367"/>
      <c r="O20" s="368"/>
      <c r="P20" s="259">
        <v>31106</v>
      </c>
      <c r="Q20" s="260"/>
      <c r="R20" s="260"/>
      <c r="S20" s="261"/>
      <c r="T20" s="366"/>
      <c r="U20" s="367"/>
      <c r="V20" s="367"/>
      <c r="W20" s="368"/>
      <c r="X20" s="451">
        <f t="shared" ref="X20:X22" si="5">ROUND((L20/G20)*100,1)</f>
        <v>0</v>
      </c>
      <c r="Y20" s="452"/>
      <c r="Z20" s="445">
        <f t="shared" ref="Z20:Z21" si="6">ROUND((P20/G20)*100,1)</f>
        <v>28.1</v>
      </c>
      <c r="AA20" s="445"/>
    </row>
    <row r="21" spans="2:27" ht="16.5" customHeight="1" x14ac:dyDescent="0.15">
      <c r="B21" s="446" t="s">
        <v>176</v>
      </c>
      <c r="C21" s="447"/>
      <c r="D21" s="447"/>
      <c r="E21" s="447"/>
      <c r="F21" s="447"/>
      <c r="G21" s="448">
        <v>53820</v>
      </c>
      <c r="H21" s="448"/>
      <c r="I21" s="448"/>
      <c r="J21" s="448"/>
      <c r="K21" s="448"/>
      <c r="L21" s="448">
        <v>0</v>
      </c>
      <c r="M21" s="448"/>
      <c r="N21" s="448"/>
      <c r="O21" s="448"/>
      <c r="P21" s="453"/>
      <c r="Q21" s="454"/>
      <c r="R21" s="454"/>
      <c r="S21" s="455"/>
      <c r="T21" s="450"/>
      <c r="U21" s="450"/>
      <c r="V21" s="450"/>
      <c r="W21" s="450"/>
      <c r="X21" s="451">
        <f t="shared" si="5"/>
        <v>0</v>
      </c>
      <c r="Y21" s="452"/>
      <c r="Z21" s="445">
        <f t="shared" si="6"/>
        <v>0</v>
      </c>
      <c r="AA21" s="445"/>
    </row>
    <row r="22" spans="2:27" ht="16.5" customHeight="1" x14ac:dyDescent="0.15">
      <c r="B22" s="446" t="s">
        <v>179</v>
      </c>
      <c r="C22" s="447"/>
      <c r="D22" s="447"/>
      <c r="E22" s="447"/>
      <c r="F22" s="447"/>
      <c r="G22" s="448">
        <v>57820</v>
      </c>
      <c r="H22" s="448"/>
      <c r="I22" s="448"/>
      <c r="J22" s="448"/>
      <c r="K22" s="448"/>
      <c r="L22" s="448"/>
      <c r="M22" s="448"/>
      <c r="N22" s="448"/>
      <c r="O22" s="448"/>
      <c r="P22" s="449">
        <v>37685</v>
      </c>
      <c r="Q22" s="449"/>
      <c r="R22" s="449"/>
      <c r="S22" s="449"/>
      <c r="T22" s="450"/>
      <c r="U22" s="450"/>
      <c r="V22" s="450"/>
      <c r="W22" s="450"/>
      <c r="X22" s="451">
        <f t="shared" si="5"/>
        <v>0</v>
      </c>
      <c r="Y22" s="452"/>
      <c r="Z22" s="445">
        <f t="shared" ref="Z22" si="7">ROUND((P22/G22)*100,1)</f>
        <v>65.2</v>
      </c>
      <c r="AA22" s="445"/>
    </row>
    <row r="49" spans="2:25" ht="16.5" customHeight="1" x14ac:dyDescent="0.15">
      <c r="B49" s="444" t="s">
        <v>494</v>
      </c>
      <c r="C49" s="444"/>
      <c r="D49" s="444"/>
      <c r="E49" s="444"/>
      <c r="F49" s="444"/>
      <c r="G49" s="444"/>
      <c r="H49" s="444"/>
      <c r="I49" s="444"/>
      <c r="J49" s="444"/>
      <c r="K49" s="444"/>
      <c r="L49" s="444"/>
      <c r="M49" s="444"/>
      <c r="N49" s="444"/>
      <c r="O49" s="444"/>
      <c r="P49" s="444"/>
      <c r="Q49" s="444"/>
      <c r="R49" s="444"/>
      <c r="S49" s="444"/>
      <c r="T49" s="444"/>
      <c r="U49" s="444"/>
      <c r="V49" s="444"/>
      <c r="W49" s="444"/>
      <c r="X49" s="444"/>
      <c r="Y49" s="444"/>
    </row>
  </sheetData>
  <mergeCells count="100">
    <mergeCell ref="X20:Y20"/>
    <mergeCell ref="Z20:AA20"/>
    <mergeCell ref="B20:F20"/>
    <mergeCell ref="G20:K20"/>
    <mergeCell ref="L20:O20"/>
    <mergeCell ref="P20:S20"/>
    <mergeCell ref="T20:W20"/>
    <mergeCell ref="W3:AA3"/>
    <mergeCell ref="B4:F5"/>
    <mergeCell ref="G4:K5"/>
    <mergeCell ref="L4:S4"/>
    <mergeCell ref="T4:W4"/>
    <mergeCell ref="X4:AA4"/>
    <mergeCell ref="L5:O5"/>
    <mergeCell ref="P5:S5"/>
    <mergeCell ref="T5:W5"/>
    <mergeCell ref="X5:Y5"/>
    <mergeCell ref="Z5:AA5"/>
    <mergeCell ref="X6:Y6"/>
    <mergeCell ref="Z6:AA6"/>
    <mergeCell ref="Z7:AA7"/>
    <mergeCell ref="B7:F7"/>
    <mergeCell ref="G7:K7"/>
    <mergeCell ref="L7:O7"/>
    <mergeCell ref="P7:S7"/>
    <mergeCell ref="T7:W7"/>
    <mergeCell ref="X7:Y7"/>
    <mergeCell ref="B6:F6"/>
    <mergeCell ref="G6:K6"/>
    <mergeCell ref="L6:O6"/>
    <mergeCell ref="P6:S6"/>
    <mergeCell ref="T6:W6"/>
    <mergeCell ref="Z8:AA8"/>
    <mergeCell ref="B9:F9"/>
    <mergeCell ref="G9:K9"/>
    <mergeCell ref="L9:O9"/>
    <mergeCell ref="P9:S9"/>
    <mergeCell ref="T9:W9"/>
    <mergeCell ref="X9:Y9"/>
    <mergeCell ref="Z9:AA9"/>
    <mergeCell ref="B8:F8"/>
    <mergeCell ref="G8:K8"/>
    <mergeCell ref="L8:O8"/>
    <mergeCell ref="P8:S8"/>
    <mergeCell ref="T8:W8"/>
    <mergeCell ref="X8:Y8"/>
    <mergeCell ref="Z10:AA10"/>
    <mergeCell ref="B11:F11"/>
    <mergeCell ref="G11:K11"/>
    <mergeCell ref="L11:O11"/>
    <mergeCell ref="P11:S11"/>
    <mergeCell ref="T11:W11"/>
    <mergeCell ref="X11:Y11"/>
    <mergeCell ref="Z11:AA11"/>
    <mergeCell ref="B10:F10"/>
    <mergeCell ref="G10:K10"/>
    <mergeCell ref="L10:O10"/>
    <mergeCell ref="P10:S10"/>
    <mergeCell ref="T10:W10"/>
    <mergeCell ref="X10:Y10"/>
    <mergeCell ref="Z12:AA12"/>
    <mergeCell ref="B17:F18"/>
    <mergeCell ref="G17:K18"/>
    <mergeCell ref="L17:S17"/>
    <mergeCell ref="T17:W17"/>
    <mergeCell ref="X17:AA17"/>
    <mergeCell ref="L18:O18"/>
    <mergeCell ref="P18:S18"/>
    <mergeCell ref="T18:W18"/>
    <mergeCell ref="X18:Y18"/>
    <mergeCell ref="B12:F12"/>
    <mergeCell ref="G12:K12"/>
    <mergeCell ref="L12:O12"/>
    <mergeCell ref="P12:S12"/>
    <mergeCell ref="T12:W12"/>
    <mergeCell ref="X12:Y12"/>
    <mergeCell ref="Z18:AA18"/>
    <mergeCell ref="B19:F19"/>
    <mergeCell ref="G19:K19"/>
    <mergeCell ref="L19:O19"/>
    <mergeCell ref="P19:S19"/>
    <mergeCell ref="T19:W19"/>
    <mergeCell ref="X19:Y19"/>
    <mergeCell ref="Z19:AA19"/>
    <mergeCell ref="W16:AA16"/>
    <mergeCell ref="B49:Y49"/>
    <mergeCell ref="Z21:AA21"/>
    <mergeCell ref="B22:F22"/>
    <mergeCell ref="G22:K22"/>
    <mergeCell ref="L22:O22"/>
    <mergeCell ref="P22:S22"/>
    <mergeCell ref="T22:W22"/>
    <mergeCell ref="X22:Y22"/>
    <mergeCell ref="Z22:AA22"/>
    <mergeCell ref="B21:F21"/>
    <mergeCell ref="G21:K21"/>
    <mergeCell ref="L21:O21"/>
    <mergeCell ref="P21:S21"/>
    <mergeCell ref="T21:W21"/>
    <mergeCell ref="X21:Y21"/>
  </mergeCells>
  <phoneticPr fontId="12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2:Y48"/>
  <sheetViews>
    <sheetView view="pageBreakPreview" topLeftCell="A25" zoomScaleNormal="100" zoomScaleSheetLayoutView="100" workbookViewId="0">
      <selection activeCell="S29" sqref="S29"/>
    </sheetView>
  </sheetViews>
  <sheetFormatPr defaultRowHeight="16.5" customHeight="1" x14ac:dyDescent="0.15"/>
  <cols>
    <col min="1" max="256" width="3.25" style="16" customWidth="1"/>
    <col min="257" max="16384" width="9" style="16"/>
  </cols>
  <sheetData>
    <row r="2" spans="2:23" ht="16.5" customHeight="1" x14ac:dyDescent="0.15">
      <c r="D2" s="17" t="s">
        <v>411</v>
      </c>
    </row>
    <row r="3" spans="2:23" ht="16.5" customHeight="1" x14ac:dyDescent="0.15">
      <c r="B3" s="17" t="s">
        <v>410</v>
      </c>
      <c r="C3" s="17"/>
      <c r="D3" s="17"/>
      <c r="E3" s="17"/>
      <c r="F3" s="17"/>
      <c r="G3" s="17"/>
      <c r="H3" s="493" t="s">
        <v>607</v>
      </c>
      <c r="I3" s="493"/>
      <c r="J3" s="493"/>
      <c r="K3" s="493"/>
      <c r="L3" s="493"/>
      <c r="M3" s="493"/>
      <c r="N3" s="493"/>
      <c r="O3" s="493"/>
      <c r="P3" s="493"/>
      <c r="Q3" s="493" t="s">
        <v>300</v>
      </c>
      <c r="R3" s="493"/>
      <c r="S3" s="493"/>
      <c r="T3" s="493"/>
      <c r="U3" s="493"/>
      <c r="V3" s="493"/>
      <c r="W3" s="493"/>
    </row>
    <row r="4" spans="2:23" ht="16.5" customHeight="1" x14ac:dyDescent="0.15">
      <c r="B4" s="490" t="s">
        <v>319</v>
      </c>
      <c r="C4" s="491"/>
      <c r="D4" s="491"/>
      <c r="E4" s="491"/>
      <c r="F4" s="491"/>
      <c r="G4" s="492"/>
      <c r="H4" s="509" t="s">
        <v>320</v>
      </c>
      <c r="I4" s="510"/>
      <c r="J4" s="510"/>
      <c r="K4" s="510"/>
      <c r="L4" s="510"/>
      <c r="M4" s="511"/>
      <c r="N4" s="509" t="s">
        <v>321</v>
      </c>
      <c r="O4" s="510"/>
      <c r="P4" s="510"/>
      <c r="Q4" s="510"/>
      <c r="R4" s="511"/>
      <c r="S4" s="490" t="s">
        <v>322</v>
      </c>
      <c r="T4" s="491"/>
      <c r="U4" s="491"/>
      <c r="V4" s="491"/>
      <c r="W4" s="492"/>
    </row>
    <row r="5" spans="2:23" ht="16.5" customHeight="1" x14ac:dyDescent="0.15">
      <c r="B5" s="494" t="s">
        <v>273</v>
      </c>
      <c r="C5" s="495"/>
      <c r="D5" s="495"/>
      <c r="E5" s="495"/>
      <c r="F5" s="495"/>
      <c r="G5" s="496"/>
      <c r="H5" s="497">
        <v>311543</v>
      </c>
      <c r="I5" s="498"/>
      <c r="J5" s="498"/>
      <c r="K5" s="498"/>
      <c r="L5" s="498"/>
      <c r="M5" s="499"/>
      <c r="N5" s="497">
        <v>189467</v>
      </c>
      <c r="O5" s="498"/>
      <c r="P5" s="498"/>
      <c r="Q5" s="498"/>
      <c r="R5" s="499"/>
      <c r="S5" s="500">
        <f>ROUND((N5/H5*100),1)</f>
        <v>60.8</v>
      </c>
      <c r="T5" s="501"/>
      <c r="U5" s="501"/>
      <c r="V5" s="501"/>
      <c r="W5" s="502"/>
    </row>
    <row r="6" spans="2:23" ht="16.5" customHeight="1" x14ac:dyDescent="0.15">
      <c r="B6" s="494" t="s">
        <v>274</v>
      </c>
      <c r="C6" s="495"/>
      <c r="D6" s="495"/>
      <c r="E6" s="495"/>
      <c r="F6" s="495"/>
      <c r="G6" s="496"/>
      <c r="H6" s="497">
        <v>79461</v>
      </c>
      <c r="I6" s="498"/>
      <c r="J6" s="498"/>
      <c r="K6" s="498"/>
      <c r="L6" s="498"/>
      <c r="M6" s="499"/>
      <c r="N6" s="497">
        <v>20313</v>
      </c>
      <c r="O6" s="498"/>
      <c r="P6" s="498"/>
      <c r="Q6" s="498"/>
      <c r="R6" s="499"/>
      <c r="S6" s="500">
        <f t="shared" ref="S6:S24" si="0">ROUND((N6/H6*100),1)</f>
        <v>25.6</v>
      </c>
      <c r="T6" s="501"/>
      <c r="U6" s="501"/>
      <c r="V6" s="501"/>
      <c r="W6" s="502"/>
    </row>
    <row r="7" spans="2:23" ht="16.5" customHeight="1" x14ac:dyDescent="0.15">
      <c r="B7" s="494" t="s">
        <v>275</v>
      </c>
      <c r="C7" s="495"/>
      <c r="D7" s="495"/>
      <c r="E7" s="495"/>
      <c r="F7" s="495"/>
      <c r="G7" s="496"/>
      <c r="H7" s="497">
        <v>577</v>
      </c>
      <c r="I7" s="498"/>
      <c r="J7" s="498"/>
      <c r="K7" s="498"/>
      <c r="L7" s="498"/>
      <c r="M7" s="499"/>
      <c r="N7" s="497">
        <v>114</v>
      </c>
      <c r="O7" s="498"/>
      <c r="P7" s="498"/>
      <c r="Q7" s="498"/>
      <c r="R7" s="499"/>
      <c r="S7" s="500">
        <f t="shared" si="0"/>
        <v>19.8</v>
      </c>
      <c r="T7" s="501"/>
      <c r="U7" s="501"/>
      <c r="V7" s="501"/>
      <c r="W7" s="502"/>
    </row>
    <row r="8" spans="2:23" ht="16.5" customHeight="1" x14ac:dyDescent="0.15">
      <c r="B8" s="494" t="s">
        <v>276</v>
      </c>
      <c r="C8" s="495"/>
      <c r="D8" s="495"/>
      <c r="E8" s="495"/>
      <c r="F8" s="495"/>
      <c r="G8" s="496"/>
      <c r="H8" s="497">
        <v>702</v>
      </c>
      <c r="I8" s="498"/>
      <c r="J8" s="498"/>
      <c r="K8" s="498"/>
      <c r="L8" s="498"/>
      <c r="M8" s="499"/>
      <c r="N8" s="497">
        <v>181</v>
      </c>
      <c r="O8" s="498"/>
      <c r="P8" s="498"/>
      <c r="Q8" s="498"/>
      <c r="R8" s="499"/>
      <c r="S8" s="500">
        <f t="shared" si="0"/>
        <v>25.8</v>
      </c>
      <c r="T8" s="501"/>
      <c r="U8" s="501"/>
      <c r="V8" s="501"/>
      <c r="W8" s="502"/>
    </row>
    <row r="9" spans="2:23" ht="16.5" customHeight="1" x14ac:dyDescent="0.15">
      <c r="B9" s="514" t="s">
        <v>277</v>
      </c>
      <c r="C9" s="515"/>
      <c r="D9" s="515"/>
      <c r="E9" s="515"/>
      <c r="F9" s="515"/>
      <c r="G9" s="516"/>
      <c r="H9" s="497">
        <v>697</v>
      </c>
      <c r="I9" s="498"/>
      <c r="J9" s="498"/>
      <c r="K9" s="498"/>
      <c r="L9" s="498"/>
      <c r="M9" s="499"/>
      <c r="N9" s="497"/>
      <c r="O9" s="498"/>
      <c r="P9" s="498"/>
      <c r="Q9" s="498"/>
      <c r="R9" s="499"/>
      <c r="S9" s="500">
        <f t="shared" si="0"/>
        <v>0</v>
      </c>
      <c r="T9" s="501"/>
      <c r="U9" s="501"/>
      <c r="V9" s="501"/>
      <c r="W9" s="502"/>
    </row>
    <row r="10" spans="2:23" ht="16.5" customHeight="1" x14ac:dyDescent="0.15">
      <c r="B10" s="494" t="s">
        <v>278</v>
      </c>
      <c r="C10" s="495"/>
      <c r="D10" s="495"/>
      <c r="E10" s="495"/>
      <c r="F10" s="495"/>
      <c r="G10" s="496"/>
      <c r="H10" s="497">
        <v>103742</v>
      </c>
      <c r="I10" s="498"/>
      <c r="J10" s="498"/>
      <c r="K10" s="498"/>
      <c r="L10" s="498"/>
      <c r="M10" s="499"/>
      <c r="N10" s="497">
        <v>58753</v>
      </c>
      <c r="O10" s="498"/>
      <c r="P10" s="498"/>
      <c r="Q10" s="498"/>
      <c r="R10" s="499"/>
      <c r="S10" s="500">
        <f t="shared" si="0"/>
        <v>56.6</v>
      </c>
      <c r="T10" s="501"/>
      <c r="U10" s="501"/>
      <c r="V10" s="501"/>
      <c r="W10" s="502"/>
    </row>
    <row r="11" spans="2:23" ht="16.5" customHeight="1" x14ac:dyDescent="0.15">
      <c r="B11" s="514" t="s">
        <v>279</v>
      </c>
      <c r="C11" s="515"/>
      <c r="D11" s="515"/>
      <c r="E11" s="515"/>
      <c r="F11" s="515"/>
      <c r="G11" s="516"/>
      <c r="H11" s="497">
        <v>6352</v>
      </c>
      <c r="I11" s="498"/>
      <c r="J11" s="498"/>
      <c r="K11" s="498"/>
      <c r="L11" s="498"/>
      <c r="M11" s="499"/>
      <c r="N11" s="497">
        <v>4066</v>
      </c>
      <c r="O11" s="498"/>
      <c r="P11" s="498"/>
      <c r="Q11" s="498"/>
      <c r="R11" s="499"/>
      <c r="S11" s="518">
        <f t="shared" si="0"/>
        <v>64</v>
      </c>
      <c r="T11" s="519"/>
      <c r="U11" s="519"/>
      <c r="V11" s="519"/>
      <c r="W11" s="520"/>
    </row>
    <row r="12" spans="2:23" ht="16.5" customHeight="1" x14ac:dyDescent="0.15">
      <c r="B12" s="494" t="s">
        <v>280</v>
      </c>
      <c r="C12" s="495"/>
      <c r="D12" s="495"/>
      <c r="E12" s="495"/>
      <c r="F12" s="495"/>
      <c r="G12" s="496"/>
      <c r="H12" s="497">
        <v>1573</v>
      </c>
      <c r="I12" s="498"/>
      <c r="J12" s="498"/>
      <c r="K12" s="498"/>
      <c r="L12" s="498"/>
      <c r="M12" s="499"/>
      <c r="N12" s="497">
        <v>1573</v>
      </c>
      <c r="O12" s="498"/>
      <c r="P12" s="498"/>
      <c r="Q12" s="498"/>
      <c r="R12" s="499"/>
      <c r="S12" s="500">
        <f t="shared" si="0"/>
        <v>100</v>
      </c>
      <c r="T12" s="501"/>
      <c r="U12" s="501"/>
      <c r="V12" s="501"/>
      <c r="W12" s="502"/>
    </row>
    <row r="13" spans="2:23" ht="16.5" customHeight="1" x14ac:dyDescent="0.15">
      <c r="B13" s="494" t="s">
        <v>282</v>
      </c>
      <c r="C13" s="495"/>
      <c r="D13" s="495"/>
      <c r="E13" s="495"/>
      <c r="F13" s="495"/>
      <c r="G13" s="496"/>
      <c r="H13" s="497">
        <v>3130973</v>
      </c>
      <c r="I13" s="498"/>
      <c r="J13" s="498"/>
      <c r="K13" s="498"/>
      <c r="L13" s="498"/>
      <c r="M13" s="499"/>
      <c r="N13" s="497">
        <v>2245033</v>
      </c>
      <c r="O13" s="498"/>
      <c r="P13" s="498"/>
      <c r="Q13" s="498"/>
      <c r="R13" s="499"/>
      <c r="S13" s="500">
        <f t="shared" si="0"/>
        <v>71.7</v>
      </c>
      <c r="T13" s="501"/>
      <c r="U13" s="501"/>
      <c r="V13" s="501"/>
      <c r="W13" s="502"/>
    </row>
    <row r="14" spans="2:23" ht="16.5" customHeight="1" x14ac:dyDescent="0.15">
      <c r="B14" s="514" t="s">
        <v>281</v>
      </c>
      <c r="C14" s="515"/>
      <c r="D14" s="515"/>
      <c r="E14" s="515"/>
      <c r="F14" s="515"/>
      <c r="G14" s="516"/>
      <c r="H14" s="497">
        <v>1445</v>
      </c>
      <c r="I14" s="498"/>
      <c r="J14" s="498"/>
      <c r="K14" s="498"/>
      <c r="L14" s="498"/>
      <c r="M14" s="499"/>
      <c r="N14" s="497">
        <v>546</v>
      </c>
      <c r="O14" s="498"/>
      <c r="P14" s="498"/>
      <c r="Q14" s="498"/>
      <c r="R14" s="499"/>
      <c r="S14" s="500">
        <f t="shared" si="0"/>
        <v>37.799999999999997</v>
      </c>
      <c r="T14" s="501"/>
      <c r="U14" s="501"/>
      <c r="V14" s="501"/>
      <c r="W14" s="502"/>
    </row>
    <row r="15" spans="2:23" ht="16.5" customHeight="1" x14ac:dyDescent="0.15">
      <c r="B15" s="494" t="s">
        <v>283</v>
      </c>
      <c r="C15" s="495"/>
      <c r="D15" s="495"/>
      <c r="E15" s="495"/>
      <c r="F15" s="495"/>
      <c r="G15" s="496"/>
      <c r="H15" s="497">
        <v>67824</v>
      </c>
      <c r="I15" s="498"/>
      <c r="J15" s="498"/>
      <c r="K15" s="498"/>
      <c r="L15" s="498"/>
      <c r="M15" s="499"/>
      <c r="N15" s="497">
        <v>30287</v>
      </c>
      <c r="O15" s="498"/>
      <c r="P15" s="498"/>
      <c r="Q15" s="498"/>
      <c r="R15" s="499"/>
      <c r="S15" s="500">
        <f t="shared" si="0"/>
        <v>44.7</v>
      </c>
      <c r="T15" s="501"/>
      <c r="U15" s="501"/>
      <c r="V15" s="501"/>
      <c r="W15" s="502"/>
    </row>
    <row r="16" spans="2:23" ht="16.5" customHeight="1" x14ac:dyDescent="0.15">
      <c r="B16" s="494" t="s">
        <v>284</v>
      </c>
      <c r="C16" s="495"/>
      <c r="D16" s="495"/>
      <c r="E16" s="495"/>
      <c r="F16" s="495"/>
      <c r="G16" s="496"/>
      <c r="H16" s="497">
        <v>78988</v>
      </c>
      <c r="I16" s="498"/>
      <c r="J16" s="498"/>
      <c r="K16" s="498"/>
      <c r="L16" s="498"/>
      <c r="M16" s="499"/>
      <c r="N16" s="497">
        <v>29476</v>
      </c>
      <c r="O16" s="498"/>
      <c r="P16" s="498"/>
      <c r="Q16" s="498"/>
      <c r="R16" s="499"/>
      <c r="S16" s="500">
        <f t="shared" si="0"/>
        <v>37.299999999999997</v>
      </c>
      <c r="T16" s="501"/>
      <c r="U16" s="501"/>
      <c r="V16" s="501"/>
      <c r="W16" s="502"/>
    </row>
    <row r="17" spans="2:24" ht="16.5" customHeight="1" x14ac:dyDescent="0.15">
      <c r="B17" s="494" t="s">
        <v>285</v>
      </c>
      <c r="C17" s="495"/>
      <c r="D17" s="495"/>
      <c r="E17" s="495"/>
      <c r="F17" s="495"/>
      <c r="G17" s="496"/>
      <c r="H17" s="497">
        <v>941984</v>
      </c>
      <c r="I17" s="498"/>
      <c r="J17" s="498"/>
      <c r="K17" s="498"/>
      <c r="L17" s="498"/>
      <c r="M17" s="499"/>
      <c r="N17" s="497">
        <v>118220</v>
      </c>
      <c r="O17" s="498"/>
      <c r="P17" s="498"/>
      <c r="Q17" s="498"/>
      <c r="R17" s="499"/>
      <c r="S17" s="500">
        <f t="shared" si="0"/>
        <v>12.6</v>
      </c>
      <c r="T17" s="501"/>
      <c r="U17" s="501"/>
      <c r="V17" s="501"/>
      <c r="W17" s="502"/>
    </row>
    <row r="18" spans="2:24" ht="16.5" customHeight="1" x14ac:dyDescent="0.15">
      <c r="B18" s="494" t="s">
        <v>286</v>
      </c>
      <c r="C18" s="495"/>
      <c r="D18" s="495"/>
      <c r="E18" s="495"/>
      <c r="F18" s="495"/>
      <c r="G18" s="496"/>
      <c r="H18" s="497">
        <v>498837</v>
      </c>
      <c r="I18" s="498"/>
      <c r="J18" s="498"/>
      <c r="K18" s="498"/>
      <c r="L18" s="498"/>
      <c r="M18" s="499"/>
      <c r="N18" s="497">
        <v>40968</v>
      </c>
      <c r="O18" s="498"/>
      <c r="P18" s="498"/>
      <c r="Q18" s="498"/>
      <c r="R18" s="499"/>
      <c r="S18" s="500">
        <f t="shared" si="0"/>
        <v>8.1999999999999993</v>
      </c>
      <c r="T18" s="501"/>
      <c r="U18" s="501"/>
      <c r="V18" s="501"/>
      <c r="W18" s="502"/>
    </row>
    <row r="19" spans="2:24" ht="16.5" customHeight="1" x14ac:dyDescent="0.15">
      <c r="B19" s="512" t="s">
        <v>287</v>
      </c>
      <c r="C19" s="512"/>
      <c r="D19" s="512"/>
      <c r="E19" s="512"/>
      <c r="F19" s="512"/>
      <c r="G19" s="512"/>
      <c r="H19" s="513">
        <v>13649</v>
      </c>
      <c r="I19" s="513"/>
      <c r="J19" s="513"/>
      <c r="K19" s="513"/>
      <c r="L19" s="513"/>
      <c r="M19" s="513"/>
      <c r="N19" s="513">
        <v>3003</v>
      </c>
      <c r="O19" s="513"/>
      <c r="P19" s="513"/>
      <c r="Q19" s="513"/>
      <c r="R19" s="513"/>
      <c r="S19" s="500">
        <f t="shared" si="0"/>
        <v>22</v>
      </c>
      <c r="T19" s="501"/>
      <c r="U19" s="501"/>
      <c r="V19" s="501"/>
      <c r="W19" s="502"/>
    </row>
    <row r="20" spans="2:24" ht="16.5" customHeight="1" x14ac:dyDescent="0.15">
      <c r="B20" s="512" t="s">
        <v>288</v>
      </c>
      <c r="C20" s="512"/>
      <c r="D20" s="512"/>
      <c r="E20" s="512"/>
      <c r="F20" s="512"/>
      <c r="G20" s="512"/>
      <c r="H20" s="513">
        <v>72051</v>
      </c>
      <c r="I20" s="513"/>
      <c r="J20" s="513"/>
      <c r="K20" s="513"/>
      <c r="L20" s="513"/>
      <c r="M20" s="513"/>
      <c r="N20" s="513">
        <v>22213</v>
      </c>
      <c r="O20" s="513"/>
      <c r="P20" s="513"/>
      <c r="Q20" s="513"/>
      <c r="R20" s="513"/>
      <c r="S20" s="500">
        <f t="shared" si="0"/>
        <v>30.8</v>
      </c>
      <c r="T20" s="501"/>
      <c r="U20" s="501"/>
      <c r="V20" s="501"/>
      <c r="W20" s="502"/>
    </row>
    <row r="21" spans="2:24" ht="16.5" customHeight="1" x14ac:dyDescent="0.15">
      <c r="B21" s="512" t="s">
        <v>289</v>
      </c>
      <c r="C21" s="512"/>
      <c r="D21" s="512"/>
      <c r="E21" s="512"/>
      <c r="F21" s="512"/>
      <c r="G21" s="512"/>
      <c r="H21" s="513">
        <v>145255</v>
      </c>
      <c r="I21" s="513"/>
      <c r="J21" s="513"/>
      <c r="K21" s="513"/>
      <c r="L21" s="513"/>
      <c r="M21" s="513"/>
      <c r="N21" s="513">
        <v>0</v>
      </c>
      <c r="O21" s="513"/>
      <c r="P21" s="513"/>
      <c r="Q21" s="513"/>
      <c r="R21" s="513"/>
      <c r="S21" s="500">
        <f t="shared" si="0"/>
        <v>0</v>
      </c>
      <c r="T21" s="501"/>
      <c r="U21" s="501"/>
      <c r="V21" s="501"/>
      <c r="W21" s="502"/>
    </row>
    <row r="22" spans="2:24" ht="16.5" customHeight="1" x14ac:dyDescent="0.15">
      <c r="B22" s="512" t="s">
        <v>290</v>
      </c>
      <c r="C22" s="512"/>
      <c r="D22" s="512"/>
      <c r="E22" s="512"/>
      <c r="F22" s="512"/>
      <c r="G22" s="512"/>
      <c r="H22" s="513">
        <v>37089</v>
      </c>
      <c r="I22" s="513"/>
      <c r="J22" s="513"/>
      <c r="K22" s="513"/>
      <c r="L22" s="513"/>
      <c r="M22" s="513"/>
      <c r="N22" s="513">
        <v>0</v>
      </c>
      <c r="O22" s="513"/>
      <c r="P22" s="513"/>
      <c r="Q22" s="513"/>
      <c r="R22" s="513"/>
      <c r="S22" s="500">
        <f t="shared" si="0"/>
        <v>0</v>
      </c>
      <c r="T22" s="501"/>
      <c r="U22" s="501"/>
      <c r="V22" s="501"/>
      <c r="W22" s="502"/>
    </row>
    <row r="23" spans="2:24" ht="16.5" customHeight="1" x14ac:dyDescent="0.15">
      <c r="B23" s="512" t="s">
        <v>291</v>
      </c>
      <c r="C23" s="512"/>
      <c r="D23" s="512"/>
      <c r="E23" s="512"/>
      <c r="F23" s="512"/>
      <c r="G23" s="512"/>
      <c r="H23" s="513">
        <v>57371</v>
      </c>
      <c r="I23" s="513"/>
      <c r="J23" s="513"/>
      <c r="K23" s="513"/>
      <c r="L23" s="513"/>
      <c r="M23" s="513"/>
      <c r="N23" s="513">
        <v>28243</v>
      </c>
      <c r="O23" s="513"/>
      <c r="P23" s="513"/>
      <c r="Q23" s="513"/>
      <c r="R23" s="513"/>
      <c r="S23" s="500">
        <f t="shared" si="0"/>
        <v>49.2</v>
      </c>
      <c r="T23" s="501"/>
      <c r="U23" s="501"/>
      <c r="V23" s="501"/>
      <c r="W23" s="502"/>
    </row>
    <row r="24" spans="2:24" ht="16.5" customHeight="1" x14ac:dyDescent="0.15">
      <c r="B24" s="512" t="s">
        <v>292</v>
      </c>
      <c r="C24" s="512"/>
      <c r="D24" s="512"/>
      <c r="E24" s="512"/>
      <c r="F24" s="512"/>
      <c r="G24" s="512"/>
      <c r="H24" s="513">
        <v>489103</v>
      </c>
      <c r="I24" s="513"/>
      <c r="J24" s="513"/>
      <c r="K24" s="513"/>
      <c r="L24" s="513"/>
      <c r="M24" s="513"/>
      <c r="N24" s="513"/>
      <c r="O24" s="513"/>
      <c r="P24" s="513"/>
      <c r="Q24" s="513"/>
      <c r="R24" s="513"/>
      <c r="S24" s="500">
        <f t="shared" si="0"/>
        <v>0</v>
      </c>
      <c r="T24" s="501"/>
      <c r="U24" s="501"/>
      <c r="V24" s="501"/>
      <c r="W24" s="502"/>
    </row>
    <row r="25" spans="2:24" ht="16.5" customHeight="1" x14ac:dyDescent="0.15">
      <c r="B25" s="512" t="s">
        <v>602</v>
      </c>
      <c r="C25" s="512"/>
      <c r="D25" s="512"/>
      <c r="E25" s="512"/>
      <c r="F25" s="512"/>
      <c r="G25" s="512"/>
      <c r="H25" s="513">
        <v>5082</v>
      </c>
      <c r="I25" s="513"/>
      <c r="J25" s="513"/>
      <c r="K25" s="513"/>
      <c r="L25" s="513"/>
      <c r="M25" s="513"/>
      <c r="N25" s="513"/>
      <c r="O25" s="513"/>
      <c r="P25" s="513"/>
      <c r="Q25" s="513"/>
      <c r="R25" s="513"/>
      <c r="S25" s="500">
        <f>ROUND((N25/H25*100),1)</f>
        <v>0</v>
      </c>
      <c r="T25" s="501"/>
      <c r="U25" s="501"/>
      <c r="V25" s="501"/>
      <c r="W25" s="502"/>
    </row>
    <row r="26" spans="2:24" ht="16.5" customHeight="1" x14ac:dyDescent="0.15">
      <c r="B26" s="512" t="s">
        <v>293</v>
      </c>
      <c r="C26" s="512"/>
      <c r="D26" s="512"/>
      <c r="E26" s="512"/>
      <c r="F26" s="512"/>
      <c r="G26" s="512"/>
      <c r="H26" s="503">
        <f>SUM(H5:M25)</f>
        <v>6044298</v>
      </c>
      <c r="I26" s="504"/>
      <c r="J26" s="504"/>
      <c r="K26" s="504"/>
      <c r="L26" s="504"/>
      <c r="M26" s="505"/>
      <c r="N26" s="497">
        <f>SUM(N5:R25)</f>
        <v>2792456</v>
      </c>
      <c r="O26" s="498"/>
      <c r="P26" s="498"/>
      <c r="Q26" s="498"/>
      <c r="R26" s="499"/>
      <c r="S26" s="500">
        <f>ROUND((N26/H26*100),1)</f>
        <v>46.2</v>
      </c>
      <c r="T26" s="501"/>
      <c r="U26" s="501"/>
      <c r="V26" s="501"/>
      <c r="W26" s="502"/>
    </row>
    <row r="27" spans="2:24" ht="16.5" customHeight="1" x14ac:dyDescent="0.1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2:24" ht="16.5" customHeight="1" x14ac:dyDescent="0.1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2:24" ht="16.5" customHeight="1" x14ac:dyDescent="0.15">
      <c r="B29" s="17" t="s">
        <v>301</v>
      </c>
      <c r="C29" s="17"/>
      <c r="D29" s="17"/>
      <c r="E29" s="17"/>
      <c r="F29" s="17"/>
      <c r="G29" s="17"/>
      <c r="H29" s="493" t="s">
        <v>607</v>
      </c>
      <c r="I29" s="493"/>
      <c r="J29" s="493"/>
      <c r="K29" s="493"/>
      <c r="L29" s="493"/>
      <c r="M29" s="493"/>
      <c r="N29" s="493"/>
      <c r="O29" s="493"/>
      <c r="P29" s="493"/>
      <c r="Q29" s="17"/>
      <c r="R29" s="18" t="s">
        <v>300</v>
      </c>
      <c r="S29" s="18"/>
      <c r="T29" s="18"/>
      <c r="U29" s="18"/>
      <c r="V29" s="18"/>
      <c r="W29" s="18"/>
      <c r="X29" s="21"/>
    </row>
    <row r="30" spans="2:24" ht="16.5" customHeight="1" x14ac:dyDescent="0.15">
      <c r="B30" s="490" t="s">
        <v>319</v>
      </c>
      <c r="C30" s="491"/>
      <c r="D30" s="491"/>
      <c r="E30" s="491"/>
      <c r="F30" s="491"/>
      <c r="G30" s="492"/>
      <c r="H30" s="509" t="s">
        <v>320</v>
      </c>
      <c r="I30" s="510"/>
      <c r="J30" s="510"/>
      <c r="K30" s="510"/>
      <c r="L30" s="510"/>
      <c r="M30" s="511"/>
      <c r="N30" s="509" t="s">
        <v>414</v>
      </c>
      <c r="O30" s="510"/>
      <c r="P30" s="510"/>
      <c r="Q30" s="510"/>
      <c r="R30" s="511"/>
      <c r="S30" s="490" t="s">
        <v>322</v>
      </c>
      <c r="T30" s="491"/>
      <c r="U30" s="491"/>
      <c r="V30" s="491"/>
      <c r="W30" s="492"/>
      <c r="X30" s="22"/>
    </row>
    <row r="31" spans="2:24" ht="16.5" customHeight="1" x14ac:dyDescent="0.15">
      <c r="B31" s="494" t="s">
        <v>303</v>
      </c>
      <c r="C31" s="495"/>
      <c r="D31" s="495"/>
      <c r="E31" s="495"/>
      <c r="F31" s="495"/>
      <c r="G31" s="496"/>
      <c r="H31" s="497">
        <v>90579</v>
      </c>
      <c r="I31" s="498"/>
      <c r="J31" s="498"/>
      <c r="K31" s="498"/>
      <c r="L31" s="498"/>
      <c r="M31" s="499"/>
      <c r="N31" s="497">
        <v>49001</v>
      </c>
      <c r="O31" s="498"/>
      <c r="P31" s="498"/>
      <c r="Q31" s="498"/>
      <c r="R31" s="499"/>
      <c r="S31" s="500">
        <f t="shared" ref="S31:S43" si="1">ROUND((N31/H31*100),1)</f>
        <v>54.1</v>
      </c>
      <c r="T31" s="501"/>
      <c r="U31" s="501"/>
      <c r="V31" s="501"/>
      <c r="W31" s="502"/>
    </row>
    <row r="32" spans="2:24" ht="16.5" customHeight="1" x14ac:dyDescent="0.15">
      <c r="B32" s="494" t="s">
        <v>304</v>
      </c>
      <c r="C32" s="495"/>
      <c r="D32" s="495"/>
      <c r="E32" s="495"/>
      <c r="F32" s="495"/>
      <c r="G32" s="496"/>
      <c r="H32" s="497">
        <v>936914</v>
      </c>
      <c r="I32" s="498"/>
      <c r="J32" s="498"/>
      <c r="K32" s="498"/>
      <c r="L32" s="498"/>
      <c r="M32" s="499"/>
      <c r="N32" s="497">
        <v>334486</v>
      </c>
      <c r="O32" s="498"/>
      <c r="P32" s="498"/>
      <c r="Q32" s="498"/>
      <c r="R32" s="499"/>
      <c r="S32" s="500">
        <f t="shared" si="1"/>
        <v>35.700000000000003</v>
      </c>
      <c r="T32" s="501"/>
      <c r="U32" s="501"/>
      <c r="V32" s="501"/>
      <c r="W32" s="502"/>
    </row>
    <row r="33" spans="2:25" ht="16.5" customHeight="1" x14ac:dyDescent="0.15">
      <c r="B33" s="494" t="s">
        <v>305</v>
      </c>
      <c r="C33" s="495"/>
      <c r="D33" s="495"/>
      <c r="E33" s="495"/>
      <c r="F33" s="495"/>
      <c r="G33" s="496"/>
      <c r="H33" s="497">
        <v>1641308</v>
      </c>
      <c r="I33" s="498"/>
      <c r="J33" s="498"/>
      <c r="K33" s="498"/>
      <c r="L33" s="498"/>
      <c r="M33" s="499"/>
      <c r="N33" s="497">
        <v>496017</v>
      </c>
      <c r="O33" s="498"/>
      <c r="P33" s="498"/>
      <c r="Q33" s="498"/>
      <c r="R33" s="499"/>
      <c r="S33" s="500">
        <f t="shared" si="1"/>
        <v>30.2</v>
      </c>
      <c r="T33" s="501"/>
      <c r="U33" s="501"/>
      <c r="V33" s="501"/>
      <c r="W33" s="502"/>
    </row>
    <row r="34" spans="2:25" ht="16.5" customHeight="1" x14ac:dyDescent="0.15">
      <c r="B34" s="494" t="s">
        <v>306</v>
      </c>
      <c r="C34" s="495"/>
      <c r="D34" s="495"/>
      <c r="E34" s="495"/>
      <c r="F34" s="495"/>
      <c r="G34" s="496"/>
      <c r="H34" s="497">
        <v>529710</v>
      </c>
      <c r="I34" s="498"/>
      <c r="J34" s="498"/>
      <c r="K34" s="498"/>
      <c r="L34" s="498"/>
      <c r="M34" s="499"/>
      <c r="N34" s="497">
        <v>154015</v>
      </c>
      <c r="O34" s="498"/>
      <c r="P34" s="498"/>
      <c r="Q34" s="498"/>
      <c r="R34" s="499"/>
      <c r="S34" s="500">
        <f t="shared" si="1"/>
        <v>29.1</v>
      </c>
      <c r="T34" s="501"/>
      <c r="U34" s="501"/>
      <c r="V34" s="501"/>
      <c r="W34" s="502"/>
    </row>
    <row r="35" spans="2:25" ht="16.5" customHeight="1" x14ac:dyDescent="0.15">
      <c r="B35" s="494" t="s">
        <v>307</v>
      </c>
      <c r="C35" s="495"/>
      <c r="D35" s="495"/>
      <c r="E35" s="495"/>
      <c r="F35" s="495"/>
      <c r="G35" s="496"/>
      <c r="H35" s="497">
        <v>701622</v>
      </c>
      <c r="I35" s="498"/>
      <c r="J35" s="498"/>
      <c r="K35" s="498"/>
      <c r="L35" s="498"/>
      <c r="M35" s="499"/>
      <c r="N35" s="497">
        <v>166615</v>
      </c>
      <c r="O35" s="498"/>
      <c r="P35" s="498"/>
      <c r="Q35" s="498"/>
      <c r="R35" s="499"/>
      <c r="S35" s="500">
        <f t="shared" si="1"/>
        <v>23.7</v>
      </c>
      <c r="T35" s="501"/>
      <c r="U35" s="501"/>
      <c r="V35" s="501"/>
      <c r="W35" s="502"/>
    </row>
    <row r="36" spans="2:25" ht="16.5" customHeight="1" x14ac:dyDescent="0.15">
      <c r="B36" s="494" t="s">
        <v>308</v>
      </c>
      <c r="C36" s="495"/>
      <c r="D36" s="495"/>
      <c r="E36" s="495"/>
      <c r="F36" s="495"/>
      <c r="G36" s="496"/>
      <c r="H36" s="497">
        <v>56003</v>
      </c>
      <c r="I36" s="498"/>
      <c r="J36" s="498"/>
      <c r="K36" s="498"/>
      <c r="L36" s="498"/>
      <c r="M36" s="499"/>
      <c r="N36" s="497">
        <v>22765</v>
      </c>
      <c r="O36" s="498"/>
      <c r="P36" s="498"/>
      <c r="Q36" s="498"/>
      <c r="R36" s="499"/>
      <c r="S36" s="500">
        <f t="shared" si="1"/>
        <v>40.6</v>
      </c>
      <c r="T36" s="501"/>
      <c r="U36" s="501"/>
      <c r="V36" s="501"/>
      <c r="W36" s="502"/>
    </row>
    <row r="37" spans="2:25" ht="16.5" customHeight="1" x14ac:dyDescent="0.15">
      <c r="B37" s="494" t="s">
        <v>309</v>
      </c>
      <c r="C37" s="495"/>
      <c r="D37" s="495"/>
      <c r="E37" s="495"/>
      <c r="F37" s="495"/>
      <c r="G37" s="496"/>
      <c r="H37" s="497">
        <v>491558</v>
      </c>
      <c r="I37" s="498"/>
      <c r="J37" s="498"/>
      <c r="K37" s="498"/>
      <c r="L37" s="498"/>
      <c r="M37" s="499"/>
      <c r="N37" s="497">
        <v>90808</v>
      </c>
      <c r="O37" s="498"/>
      <c r="P37" s="498"/>
      <c r="Q37" s="498"/>
      <c r="R37" s="499"/>
      <c r="S37" s="500">
        <f t="shared" si="1"/>
        <v>18.5</v>
      </c>
      <c r="T37" s="501"/>
      <c r="U37" s="501"/>
      <c r="V37" s="501"/>
      <c r="W37" s="502"/>
    </row>
    <row r="38" spans="2:25" ht="16.5" customHeight="1" x14ac:dyDescent="0.15">
      <c r="B38" s="494" t="s">
        <v>310</v>
      </c>
      <c r="C38" s="495"/>
      <c r="D38" s="495"/>
      <c r="E38" s="495"/>
      <c r="F38" s="495"/>
      <c r="G38" s="496"/>
      <c r="H38" s="497">
        <v>144580</v>
      </c>
      <c r="I38" s="498"/>
      <c r="J38" s="498"/>
      <c r="K38" s="498"/>
      <c r="L38" s="498"/>
      <c r="M38" s="499"/>
      <c r="N38" s="497">
        <v>76747</v>
      </c>
      <c r="O38" s="498"/>
      <c r="P38" s="498"/>
      <c r="Q38" s="498"/>
      <c r="R38" s="499"/>
      <c r="S38" s="500">
        <f t="shared" si="1"/>
        <v>53.1</v>
      </c>
      <c r="T38" s="501"/>
      <c r="U38" s="501"/>
      <c r="V38" s="501"/>
      <c r="W38" s="502"/>
    </row>
    <row r="39" spans="2:25" ht="16.5" customHeight="1" x14ac:dyDescent="0.15">
      <c r="B39" s="494" t="s">
        <v>311</v>
      </c>
      <c r="C39" s="495"/>
      <c r="D39" s="495"/>
      <c r="E39" s="495"/>
      <c r="F39" s="495"/>
      <c r="G39" s="496"/>
      <c r="H39" s="497">
        <v>556217</v>
      </c>
      <c r="I39" s="498"/>
      <c r="J39" s="498"/>
      <c r="K39" s="498"/>
      <c r="L39" s="498"/>
      <c r="M39" s="499"/>
      <c r="N39" s="497">
        <v>192064</v>
      </c>
      <c r="O39" s="498"/>
      <c r="P39" s="498"/>
      <c r="Q39" s="498"/>
      <c r="R39" s="499"/>
      <c r="S39" s="500">
        <f t="shared" si="1"/>
        <v>34.5</v>
      </c>
      <c r="T39" s="501"/>
      <c r="U39" s="501"/>
      <c r="V39" s="501"/>
      <c r="W39" s="502"/>
    </row>
    <row r="40" spans="2:25" ht="16.5" customHeight="1" x14ac:dyDescent="0.15">
      <c r="B40" s="494" t="s">
        <v>312</v>
      </c>
      <c r="C40" s="495"/>
      <c r="D40" s="495"/>
      <c r="E40" s="495"/>
      <c r="F40" s="495"/>
      <c r="G40" s="496"/>
      <c r="H40" s="497">
        <v>42147</v>
      </c>
      <c r="I40" s="498"/>
      <c r="J40" s="498"/>
      <c r="K40" s="498"/>
      <c r="L40" s="498"/>
      <c r="M40" s="499"/>
      <c r="N40" s="497">
        <v>262</v>
      </c>
      <c r="O40" s="498"/>
      <c r="P40" s="498"/>
      <c r="Q40" s="498"/>
      <c r="R40" s="499"/>
      <c r="S40" s="500">
        <f t="shared" si="1"/>
        <v>0.6</v>
      </c>
      <c r="T40" s="501"/>
      <c r="U40" s="501"/>
      <c r="V40" s="501"/>
      <c r="W40" s="502"/>
    </row>
    <row r="41" spans="2:25" ht="16.5" customHeight="1" x14ac:dyDescent="0.15">
      <c r="B41" s="494" t="s">
        <v>313</v>
      </c>
      <c r="C41" s="495"/>
      <c r="D41" s="495"/>
      <c r="E41" s="495"/>
      <c r="F41" s="495"/>
      <c r="G41" s="496"/>
      <c r="H41" s="497">
        <v>848660</v>
      </c>
      <c r="I41" s="498"/>
      <c r="J41" s="498"/>
      <c r="K41" s="498"/>
      <c r="L41" s="498"/>
      <c r="M41" s="499"/>
      <c r="N41" s="497">
        <v>440734</v>
      </c>
      <c r="O41" s="498"/>
      <c r="P41" s="498"/>
      <c r="Q41" s="498"/>
      <c r="R41" s="499"/>
      <c r="S41" s="500">
        <f t="shared" si="1"/>
        <v>51.9</v>
      </c>
      <c r="T41" s="501"/>
      <c r="U41" s="501"/>
      <c r="V41" s="501"/>
      <c r="W41" s="502"/>
    </row>
    <row r="42" spans="2:25" ht="16.5" customHeight="1" x14ac:dyDescent="0.15">
      <c r="B42" s="494" t="s">
        <v>314</v>
      </c>
      <c r="C42" s="495"/>
      <c r="D42" s="495"/>
      <c r="E42" s="495"/>
      <c r="F42" s="495"/>
      <c r="G42" s="496"/>
      <c r="H42" s="497">
        <v>5000</v>
      </c>
      <c r="I42" s="498"/>
      <c r="J42" s="498"/>
      <c r="K42" s="498"/>
      <c r="L42" s="498"/>
      <c r="M42" s="499"/>
      <c r="N42" s="497"/>
      <c r="O42" s="498"/>
      <c r="P42" s="498"/>
      <c r="Q42" s="498"/>
      <c r="R42" s="499"/>
      <c r="S42" s="500">
        <f t="shared" si="1"/>
        <v>0</v>
      </c>
      <c r="T42" s="501"/>
      <c r="U42" s="501"/>
      <c r="V42" s="501"/>
      <c r="W42" s="502"/>
    </row>
    <row r="43" spans="2:25" ht="16.5" customHeight="1" x14ac:dyDescent="0.15">
      <c r="B43" s="494" t="s">
        <v>315</v>
      </c>
      <c r="C43" s="495"/>
      <c r="D43" s="495"/>
      <c r="E43" s="495"/>
      <c r="F43" s="495"/>
      <c r="G43" s="496"/>
      <c r="H43" s="503">
        <f>SUM(H31:M42)</f>
        <v>6044298</v>
      </c>
      <c r="I43" s="504"/>
      <c r="J43" s="504"/>
      <c r="K43" s="504"/>
      <c r="L43" s="504"/>
      <c r="M43" s="505"/>
      <c r="N43" s="506">
        <f>SUM(N31:R42)</f>
        <v>2023514</v>
      </c>
      <c r="O43" s="507"/>
      <c r="P43" s="507"/>
      <c r="Q43" s="507"/>
      <c r="R43" s="508"/>
      <c r="S43" s="500">
        <f t="shared" si="1"/>
        <v>33.5</v>
      </c>
      <c r="T43" s="501"/>
      <c r="U43" s="501"/>
      <c r="V43" s="501"/>
      <c r="W43" s="502"/>
    </row>
    <row r="44" spans="2:25" ht="16.5" customHeight="1" x14ac:dyDescent="0.15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</row>
    <row r="45" spans="2:25" ht="16.5" customHeight="1" x14ac:dyDescent="0.15">
      <c r="B45" s="517"/>
      <c r="C45" s="517"/>
      <c r="D45" s="517"/>
      <c r="E45" s="517"/>
      <c r="F45" s="517"/>
      <c r="G45" s="517"/>
      <c r="H45" s="517"/>
      <c r="I45" s="517"/>
      <c r="J45" s="517"/>
      <c r="K45" s="517"/>
      <c r="L45" s="517"/>
      <c r="M45" s="517"/>
      <c r="N45" s="517"/>
      <c r="O45" s="517"/>
      <c r="P45" s="517"/>
      <c r="Q45" s="517"/>
      <c r="R45" s="517"/>
      <c r="S45" s="517"/>
      <c r="T45" s="517"/>
      <c r="U45" s="517"/>
      <c r="V45" s="517"/>
      <c r="W45" s="517"/>
    </row>
    <row r="46" spans="2:25" ht="26.25" customHeight="1" x14ac:dyDescent="0.15">
      <c r="B46" s="517"/>
      <c r="C46" s="517"/>
      <c r="D46" s="517"/>
      <c r="E46" s="517"/>
      <c r="F46" s="517"/>
      <c r="G46" s="517"/>
      <c r="H46" s="517"/>
      <c r="I46" s="517"/>
      <c r="J46" s="517"/>
      <c r="K46" s="517"/>
      <c r="L46" s="517"/>
      <c r="M46" s="517"/>
      <c r="N46" s="517"/>
      <c r="O46" s="517"/>
      <c r="P46" s="517"/>
      <c r="Q46" s="517"/>
      <c r="R46" s="517"/>
      <c r="S46" s="517"/>
      <c r="T46" s="517"/>
      <c r="U46" s="517"/>
      <c r="V46" s="517"/>
      <c r="W46" s="517"/>
    </row>
    <row r="48" spans="2:25" ht="16.5" customHeight="1" x14ac:dyDescent="0.15">
      <c r="B48" s="489" t="s">
        <v>495</v>
      </c>
      <c r="C48" s="489"/>
      <c r="D48" s="489"/>
      <c r="E48" s="489"/>
      <c r="F48" s="489"/>
      <c r="G48" s="489"/>
      <c r="H48" s="489"/>
      <c r="I48" s="489"/>
      <c r="J48" s="489"/>
      <c r="K48" s="489"/>
      <c r="L48" s="489"/>
      <c r="M48" s="489"/>
      <c r="N48" s="489"/>
      <c r="O48" s="489"/>
      <c r="P48" s="489"/>
      <c r="Q48" s="489"/>
      <c r="R48" s="489"/>
      <c r="S48" s="489"/>
      <c r="T48" s="489"/>
      <c r="U48" s="489"/>
      <c r="V48" s="489"/>
      <c r="W48" s="489"/>
      <c r="X48" s="489"/>
      <c r="Y48" s="489"/>
    </row>
  </sheetData>
  <mergeCells count="153">
    <mergeCell ref="B45:W46"/>
    <mergeCell ref="B5:G5"/>
    <mergeCell ref="H5:M5"/>
    <mergeCell ref="N5:R5"/>
    <mergeCell ref="S5:W5"/>
    <mergeCell ref="B6:G6"/>
    <mergeCell ref="H6:M6"/>
    <mergeCell ref="N6:R6"/>
    <mergeCell ref="S6:W6"/>
    <mergeCell ref="B13:G13"/>
    <mergeCell ref="H13:M13"/>
    <mergeCell ref="N13:R13"/>
    <mergeCell ref="S13:W13"/>
    <mergeCell ref="B14:G14"/>
    <mergeCell ref="H14:M14"/>
    <mergeCell ref="N14:R14"/>
    <mergeCell ref="S14:W14"/>
    <mergeCell ref="B11:G11"/>
    <mergeCell ref="H11:M11"/>
    <mergeCell ref="N11:R11"/>
    <mergeCell ref="S11:W11"/>
    <mergeCell ref="B12:G12"/>
    <mergeCell ref="H12:M12"/>
    <mergeCell ref="N12:R12"/>
    <mergeCell ref="H4:M4"/>
    <mergeCell ref="N4:R4"/>
    <mergeCell ref="B9:G9"/>
    <mergeCell ref="H9:M9"/>
    <mergeCell ref="N9:R9"/>
    <mergeCell ref="S9:W9"/>
    <mergeCell ref="B10:G10"/>
    <mergeCell ref="H10:M10"/>
    <mergeCell ref="N10:R10"/>
    <mergeCell ref="S10:W10"/>
    <mergeCell ref="B7:G7"/>
    <mergeCell ref="H7:M7"/>
    <mergeCell ref="N7:R7"/>
    <mergeCell ref="S7:W7"/>
    <mergeCell ref="B8:G8"/>
    <mergeCell ref="H8:M8"/>
    <mergeCell ref="N8:R8"/>
    <mergeCell ref="S8:W8"/>
    <mergeCell ref="S12:W12"/>
    <mergeCell ref="B17:G17"/>
    <mergeCell ref="H17:M17"/>
    <mergeCell ref="N17:R17"/>
    <mergeCell ref="S17:W17"/>
    <mergeCell ref="B18:G18"/>
    <mergeCell ref="H18:M18"/>
    <mergeCell ref="N18:R18"/>
    <mergeCell ref="S18:W18"/>
    <mergeCell ref="B15:G15"/>
    <mergeCell ref="H15:M15"/>
    <mergeCell ref="N15:R15"/>
    <mergeCell ref="S15:W15"/>
    <mergeCell ref="B16:G16"/>
    <mergeCell ref="H16:M16"/>
    <mergeCell ref="N16:R16"/>
    <mergeCell ref="S16:W16"/>
    <mergeCell ref="B21:G21"/>
    <mergeCell ref="H21:M21"/>
    <mergeCell ref="N21:R21"/>
    <mergeCell ref="S21:W21"/>
    <mergeCell ref="B22:G22"/>
    <mergeCell ref="H22:M22"/>
    <mergeCell ref="N22:R22"/>
    <mergeCell ref="S22:W22"/>
    <mergeCell ref="B19:G19"/>
    <mergeCell ref="H19:M19"/>
    <mergeCell ref="N19:R19"/>
    <mergeCell ref="S19:W19"/>
    <mergeCell ref="B20:G20"/>
    <mergeCell ref="H20:M20"/>
    <mergeCell ref="N20:R20"/>
    <mergeCell ref="S20:W20"/>
    <mergeCell ref="B26:G26"/>
    <mergeCell ref="H26:M26"/>
    <mergeCell ref="N26:R26"/>
    <mergeCell ref="S26:W26"/>
    <mergeCell ref="B23:G23"/>
    <mergeCell ref="H23:M23"/>
    <mergeCell ref="N23:R23"/>
    <mergeCell ref="S23:W23"/>
    <mergeCell ref="B24:G24"/>
    <mergeCell ref="H24:M24"/>
    <mergeCell ref="N24:R24"/>
    <mergeCell ref="S24:W24"/>
    <mergeCell ref="B25:G25"/>
    <mergeCell ref="H25:M25"/>
    <mergeCell ref="N25:R25"/>
    <mergeCell ref="S25:W25"/>
    <mergeCell ref="B31:G31"/>
    <mergeCell ref="H31:M31"/>
    <mergeCell ref="N31:R31"/>
    <mergeCell ref="S31:W31"/>
    <mergeCell ref="B32:G32"/>
    <mergeCell ref="H32:M32"/>
    <mergeCell ref="N32:R32"/>
    <mergeCell ref="S32:W32"/>
    <mergeCell ref="H30:M30"/>
    <mergeCell ref="N30:R30"/>
    <mergeCell ref="S30:W30"/>
    <mergeCell ref="B35:G35"/>
    <mergeCell ref="H35:M35"/>
    <mergeCell ref="N35:R35"/>
    <mergeCell ref="S35:W35"/>
    <mergeCell ref="B36:G36"/>
    <mergeCell ref="H36:M36"/>
    <mergeCell ref="N36:R36"/>
    <mergeCell ref="S36:W36"/>
    <mergeCell ref="B33:G33"/>
    <mergeCell ref="H33:M33"/>
    <mergeCell ref="N33:R33"/>
    <mergeCell ref="S33:W33"/>
    <mergeCell ref="B34:G34"/>
    <mergeCell ref="H34:M34"/>
    <mergeCell ref="N34:R34"/>
    <mergeCell ref="S34:W34"/>
    <mergeCell ref="H40:M40"/>
    <mergeCell ref="N40:R40"/>
    <mergeCell ref="S40:W40"/>
    <mergeCell ref="B37:G37"/>
    <mergeCell ref="H37:M37"/>
    <mergeCell ref="N37:R37"/>
    <mergeCell ref="S37:W37"/>
    <mergeCell ref="B38:G38"/>
    <mergeCell ref="H38:M38"/>
    <mergeCell ref="N38:R38"/>
    <mergeCell ref="S38:W38"/>
    <mergeCell ref="B48:Y48"/>
    <mergeCell ref="B4:G4"/>
    <mergeCell ref="S4:W4"/>
    <mergeCell ref="Q3:W3"/>
    <mergeCell ref="B30:G30"/>
    <mergeCell ref="H3:P3"/>
    <mergeCell ref="H29:P29"/>
    <mergeCell ref="B42:G42"/>
    <mergeCell ref="H42:M42"/>
    <mergeCell ref="N42:R42"/>
    <mergeCell ref="S42:W42"/>
    <mergeCell ref="B43:G43"/>
    <mergeCell ref="H43:M43"/>
    <mergeCell ref="N43:R43"/>
    <mergeCell ref="S43:W43"/>
    <mergeCell ref="B41:G41"/>
    <mergeCell ref="H41:M41"/>
    <mergeCell ref="N41:R41"/>
    <mergeCell ref="S41:W41"/>
    <mergeCell ref="B39:G39"/>
    <mergeCell ref="H39:M39"/>
    <mergeCell ref="N39:R39"/>
    <mergeCell ref="S39:W39"/>
    <mergeCell ref="B40:G40"/>
  </mergeCells>
  <phoneticPr fontId="12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Z97"/>
  <sheetViews>
    <sheetView view="pageBreakPreview" topLeftCell="A28" zoomScale="140" zoomScaleNormal="100" zoomScaleSheetLayoutView="140" workbookViewId="0">
      <selection activeCell="B88" sqref="B88:K89"/>
    </sheetView>
  </sheetViews>
  <sheetFormatPr defaultRowHeight="16.5" customHeight="1" x14ac:dyDescent="0.15"/>
  <cols>
    <col min="1" max="256" width="3.25" style="17" customWidth="1"/>
    <col min="257" max="16384" width="9" style="17"/>
  </cols>
  <sheetData>
    <row r="2" spans="2:26" ht="16.5" customHeight="1" x14ac:dyDescent="0.15">
      <c r="B2" s="17" t="s">
        <v>433</v>
      </c>
    </row>
    <row r="4" spans="2:26" ht="16.5" customHeight="1" x14ac:dyDescent="0.15">
      <c r="B4" s="580" t="s">
        <v>323</v>
      </c>
      <c r="C4" s="580"/>
      <c r="D4" s="580"/>
      <c r="E4" s="580"/>
      <c r="F4" s="580"/>
      <c r="G4" s="580"/>
      <c r="H4" s="580"/>
      <c r="I4" s="580"/>
      <c r="J4" s="580"/>
      <c r="K4" s="580"/>
      <c r="L4" s="580"/>
      <c r="M4" s="580"/>
      <c r="N4" s="580"/>
      <c r="O4" s="580"/>
      <c r="P4" s="580"/>
      <c r="Q4" s="580"/>
      <c r="R4" s="580"/>
      <c r="S4" s="580"/>
      <c r="T4" s="580"/>
      <c r="U4" s="580"/>
      <c r="V4" s="580"/>
      <c r="W4" s="580"/>
      <c r="X4" s="580"/>
      <c r="Y4" s="580"/>
      <c r="Z4" s="580"/>
    </row>
    <row r="5" spans="2:26" ht="16.5" customHeight="1" x14ac:dyDescent="0.15">
      <c r="B5" s="580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</row>
    <row r="7" spans="2:26" ht="16.5" customHeight="1" x14ac:dyDescent="0.15">
      <c r="B7" s="17" t="s">
        <v>324</v>
      </c>
    </row>
    <row r="8" spans="2:26" ht="16.5" customHeight="1" x14ac:dyDescent="0.15">
      <c r="C8" s="17" t="s">
        <v>325</v>
      </c>
    </row>
    <row r="10" spans="2:26" ht="16.5" customHeight="1" x14ac:dyDescent="0.15">
      <c r="B10" s="540" t="s">
        <v>326</v>
      </c>
      <c r="C10" s="540"/>
      <c r="D10" s="540"/>
      <c r="E10" s="540"/>
      <c r="F10" s="540"/>
      <c r="G10" s="540"/>
      <c r="H10" s="540"/>
      <c r="I10" s="540"/>
      <c r="J10" s="540" t="s">
        <v>327</v>
      </c>
      <c r="K10" s="540"/>
      <c r="L10" s="540"/>
      <c r="M10" s="540"/>
      <c r="N10" s="490" t="s">
        <v>328</v>
      </c>
      <c r="O10" s="491"/>
      <c r="P10" s="491"/>
      <c r="Q10" s="491"/>
      <c r="R10" s="491"/>
      <c r="S10" s="491"/>
      <c r="T10" s="491"/>
      <c r="U10" s="491"/>
      <c r="V10" s="491"/>
      <c r="W10" s="491"/>
      <c r="X10" s="491"/>
      <c r="Y10" s="492"/>
    </row>
    <row r="11" spans="2:26" ht="16.5" customHeight="1" x14ac:dyDescent="0.15">
      <c r="B11" s="540"/>
      <c r="C11" s="540"/>
      <c r="D11" s="540"/>
      <c r="E11" s="540"/>
      <c r="F11" s="540"/>
      <c r="G11" s="540"/>
      <c r="H11" s="540"/>
      <c r="I11" s="540"/>
      <c r="J11" s="540"/>
      <c r="K11" s="540"/>
      <c r="L11" s="540"/>
      <c r="M11" s="540"/>
      <c r="N11" s="540" t="s">
        <v>329</v>
      </c>
      <c r="O11" s="540"/>
      <c r="P11" s="540"/>
      <c r="Q11" s="540"/>
      <c r="R11" s="540" t="s">
        <v>330</v>
      </c>
      <c r="S11" s="540"/>
      <c r="T11" s="540"/>
      <c r="U11" s="540"/>
      <c r="V11" s="540" t="s">
        <v>331</v>
      </c>
      <c r="W11" s="540"/>
      <c r="X11" s="540"/>
      <c r="Y11" s="540"/>
    </row>
    <row r="12" spans="2:26" ht="16.5" customHeight="1" x14ac:dyDescent="0.15">
      <c r="B12" s="540" t="s">
        <v>332</v>
      </c>
      <c r="C12" s="540"/>
      <c r="D12" s="540"/>
      <c r="E12" s="540"/>
      <c r="F12" s="540"/>
      <c r="G12" s="540"/>
      <c r="H12" s="540"/>
      <c r="I12" s="540"/>
      <c r="J12" s="549">
        <v>3603.89</v>
      </c>
      <c r="K12" s="549"/>
      <c r="L12" s="549"/>
      <c r="M12" s="549"/>
      <c r="N12" s="549">
        <v>68.400000000000006</v>
      </c>
      <c r="O12" s="549"/>
      <c r="P12" s="549"/>
      <c r="Q12" s="549"/>
      <c r="R12" s="549">
        <v>1571</v>
      </c>
      <c r="S12" s="549"/>
      <c r="T12" s="549"/>
      <c r="U12" s="549"/>
      <c r="V12" s="549">
        <f>SUM(N12:U12)</f>
        <v>1639.4</v>
      </c>
      <c r="W12" s="549"/>
      <c r="X12" s="549"/>
      <c r="Y12" s="549"/>
    </row>
    <row r="13" spans="2:26" ht="16.5" customHeight="1" x14ac:dyDescent="0.15">
      <c r="B13" s="509" t="s">
        <v>333</v>
      </c>
      <c r="C13" s="510"/>
      <c r="D13" s="511"/>
      <c r="E13" s="555" t="s">
        <v>335</v>
      </c>
      <c r="F13" s="556"/>
      <c r="G13" s="556"/>
      <c r="H13" s="556"/>
      <c r="I13" s="557"/>
      <c r="J13" s="561"/>
      <c r="K13" s="562"/>
      <c r="L13" s="562"/>
      <c r="M13" s="563"/>
      <c r="N13" s="561"/>
      <c r="O13" s="562"/>
      <c r="P13" s="562"/>
      <c r="Q13" s="563"/>
      <c r="R13" s="561">
        <v>426.95</v>
      </c>
      <c r="S13" s="562"/>
      <c r="T13" s="562"/>
      <c r="U13" s="563"/>
      <c r="V13" s="561">
        <f>SUM(R13)</f>
        <v>426.95</v>
      </c>
      <c r="W13" s="562"/>
      <c r="X13" s="562"/>
      <c r="Y13" s="563"/>
    </row>
    <row r="14" spans="2:26" ht="16.5" customHeight="1" x14ac:dyDescent="0.15">
      <c r="B14" s="553" t="s">
        <v>334</v>
      </c>
      <c r="C14" s="493"/>
      <c r="D14" s="554"/>
      <c r="E14" s="558"/>
      <c r="F14" s="559"/>
      <c r="G14" s="559"/>
      <c r="H14" s="559"/>
      <c r="I14" s="560"/>
      <c r="J14" s="564"/>
      <c r="K14" s="565"/>
      <c r="L14" s="565"/>
      <c r="M14" s="566"/>
      <c r="N14" s="564"/>
      <c r="O14" s="565"/>
      <c r="P14" s="565"/>
      <c r="Q14" s="566"/>
      <c r="R14" s="564"/>
      <c r="S14" s="565"/>
      <c r="T14" s="565"/>
      <c r="U14" s="566"/>
      <c r="V14" s="564"/>
      <c r="W14" s="565"/>
      <c r="X14" s="565"/>
      <c r="Y14" s="566"/>
    </row>
    <row r="15" spans="2:26" ht="16.5" customHeight="1" x14ac:dyDescent="0.15">
      <c r="B15" s="567" t="s">
        <v>336</v>
      </c>
      <c r="C15" s="568"/>
      <c r="D15" s="569"/>
      <c r="E15" s="576" t="s">
        <v>337</v>
      </c>
      <c r="F15" s="576"/>
      <c r="G15" s="576"/>
      <c r="H15" s="576"/>
      <c r="I15" s="577"/>
      <c r="J15" s="549">
        <v>102075.21</v>
      </c>
      <c r="K15" s="549"/>
      <c r="L15" s="549"/>
      <c r="M15" s="549"/>
      <c r="N15" s="549">
        <v>108</v>
      </c>
      <c r="O15" s="549"/>
      <c r="P15" s="549"/>
      <c r="Q15" s="549"/>
      <c r="R15" s="549">
        <v>25993.24</v>
      </c>
      <c r="S15" s="549"/>
      <c r="T15" s="549"/>
      <c r="U15" s="549"/>
      <c r="V15" s="549">
        <f>SUM(N15:U15)</f>
        <v>26101.24</v>
      </c>
      <c r="W15" s="549"/>
      <c r="X15" s="549"/>
      <c r="Y15" s="549"/>
    </row>
    <row r="16" spans="2:26" ht="16.5" customHeight="1" x14ac:dyDescent="0.15">
      <c r="B16" s="570"/>
      <c r="C16" s="571"/>
      <c r="D16" s="572"/>
      <c r="E16" s="576" t="s">
        <v>338</v>
      </c>
      <c r="F16" s="576"/>
      <c r="G16" s="576"/>
      <c r="H16" s="576"/>
      <c r="I16" s="577"/>
      <c r="J16" s="549">
        <v>67609.59</v>
      </c>
      <c r="K16" s="549"/>
      <c r="L16" s="549"/>
      <c r="M16" s="549"/>
      <c r="N16" s="549">
        <v>2872.94</v>
      </c>
      <c r="O16" s="549"/>
      <c r="P16" s="549"/>
      <c r="Q16" s="549"/>
      <c r="R16" s="549">
        <v>14901.41</v>
      </c>
      <c r="S16" s="549"/>
      <c r="T16" s="549"/>
      <c r="U16" s="549"/>
      <c r="V16" s="549">
        <f t="shared" ref="V16:V22" si="0">SUM(N16:U16)</f>
        <v>17774.349999999999</v>
      </c>
      <c r="W16" s="549"/>
      <c r="X16" s="549"/>
      <c r="Y16" s="549"/>
    </row>
    <row r="17" spans="2:25" ht="16.5" customHeight="1" x14ac:dyDescent="0.15">
      <c r="B17" s="570"/>
      <c r="C17" s="571"/>
      <c r="D17" s="572"/>
      <c r="E17" s="576" t="s">
        <v>339</v>
      </c>
      <c r="F17" s="576"/>
      <c r="G17" s="576"/>
      <c r="H17" s="576"/>
      <c r="I17" s="577"/>
      <c r="J17" s="549">
        <v>343560.86</v>
      </c>
      <c r="K17" s="549"/>
      <c r="L17" s="549"/>
      <c r="M17" s="549"/>
      <c r="N17" s="549"/>
      <c r="O17" s="549"/>
      <c r="P17" s="549"/>
      <c r="Q17" s="549"/>
      <c r="R17" s="549"/>
      <c r="S17" s="549"/>
      <c r="T17" s="549"/>
      <c r="U17" s="549"/>
      <c r="V17" s="549">
        <f t="shared" si="0"/>
        <v>0</v>
      </c>
      <c r="W17" s="549"/>
      <c r="X17" s="549"/>
      <c r="Y17" s="549"/>
    </row>
    <row r="18" spans="2:25" ht="16.5" customHeight="1" x14ac:dyDescent="0.15">
      <c r="B18" s="573"/>
      <c r="C18" s="574"/>
      <c r="D18" s="575"/>
      <c r="E18" s="578" t="s">
        <v>335</v>
      </c>
      <c r="F18" s="578"/>
      <c r="G18" s="578"/>
      <c r="H18" s="578"/>
      <c r="I18" s="579"/>
      <c r="J18" s="549">
        <v>128718.65</v>
      </c>
      <c r="K18" s="549"/>
      <c r="L18" s="549"/>
      <c r="M18" s="549"/>
      <c r="N18" s="549">
        <v>334.44</v>
      </c>
      <c r="O18" s="549"/>
      <c r="P18" s="549"/>
      <c r="Q18" s="549"/>
      <c r="R18" s="549">
        <v>31930.560000000001</v>
      </c>
      <c r="S18" s="549"/>
      <c r="T18" s="549"/>
      <c r="U18" s="549"/>
      <c r="V18" s="549">
        <f t="shared" si="0"/>
        <v>32265</v>
      </c>
      <c r="W18" s="549"/>
      <c r="X18" s="549"/>
      <c r="Y18" s="549"/>
    </row>
    <row r="19" spans="2:25" ht="16.5" customHeight="1" x14ac:dyDescent="0.15">
      <c r="B19" s="548" t="s">
        <v>340</v>
      </c>
      <c r="C19" s="548"/>
      <c r="D19" s="548"/>
      <c r="E19" s="548"/>
      <c r="F19" s="548"/>
      <c r="G19" s="548"/>
      <c r="H19" s="548"/>
      <c r="I19" s="548"/>
      <c r="J19" s="549">
        <v>449395</v>
      </c>
      <c r="K19" s="549"/>
      <c r="L19" s="549"/>
      <c r="M19" s="549"/>
      <c r="N19" s="549"/>
      <c r="O19" s="549"/>
      <c r="P19" s="549"/>
      <c r="Q19" s="549"/>
      <c r="R19" s="549"/>
      <c r="S19" s="549"/>
      <c r="T19" s="549"/>
      <c r="U19" s="549"/>
      <c r="V19" s="549"/>
      <c r="W19" s="549"/>
      <c r="X19" s="549"/>
      <c r="Y19" s="549"/>
    </row>
    <row r="20" spans="2:25" ht="16.5" customHeight="1" x14ac:dyDescent="0.15">
      <c r="B20" s="548" t="s">
        <v>341</v>
      </c>
      <c r="C20" s="548"/>
      <c r="D20" s="548"/>
      <c r="E20" s="548"/>
      <c r="F20" s="548"/>
      <c r="G20" s="548"/>
      <c r="H20" s="548"/>
      <c r="I20" s="548"/>
      <c r="J20" s="550">
        <v>47613.760000000002</v>
      </c>
      <c r="K20" s="551"/>
      <c r="L20" s="551"/>
      <c r="M20" s="552"/>
      <c r="N20" s="549"/>
      <c r="O20" s="549"/>
      <c r="P20" s="549"/>
      <c r="Q20" s="549"/>
      <c r="R20" s="549"/>
      <c r="S20" s="549"/>
      <c r="T20" s="549"/>
      <c r="U20" s="549"/>
      <c r="V20" s="549"/>
      <c r="W20" s="549"/>
      <c r="X20" s="549"/>
      <c r="Y20" s="549"/>
    </row>
    <row r="21" spans="2:25" ht="16.5" customHeight="1" x14ac:dyDescent="0.15">
      <c r="B21" s="548" t="s">
        <v>342</v>
      </c>
      <c r="C21" s="548"/>
      <c r="D21" s="548"/>
      <c r="E21" s="548"/>
      <c r="F21" s="548"/>
      <c r="G21" s="548"/>
      <c r="H21" s="548"/>
      <c r="I21" s="548"/>
      <c r="J21" s="550">
        <v>1155235.3999999999</v>
      </c>
      <c r="K21" s="551"/>
      <c r="L21" s="551"/>
      <c r="M21" s="552"/>
      <c r="N21" s="549"/>
      <c r="O21" s="549"/>
      <c r="P21" s="549"/>
      <c r="Q21" s="549"/>
      <c r="R21" s="549"/>
      <c r="S21" s="549"/>
      <c r="T21" s="549"/>
      <c r="U21" s="549"/>
      <c r="V21" s="549"/>
      <c r="W21" s="549"/>
      <c r="X21" s="549"/>
      <c r="Y21" s="549"/>
    </row>
    <row r="22" spans="2:25" ht="16.5" customHeight="1" x14ac:dyDescent="0.15">
      <c r="B22" s="548" t="s">
        <v>343</v>
      </c>
      <c r="C22" s="548"/>
      <c r="D22" s="548"/>
      <c r="E22" s="548"/>
      <c r="F22" s="548"/>
      <c r="G22" s="548"/>
      <c r="H22" s="548"/>
      <c r="I22" s="548"/>
      <c r="J22" s="549"/>
      <c r="K22" s="549"/>
      <c r="L22" s="549"/>
      <c r="M22" s="549"/>
      <c r="N22" s="549">
        <v>149.6</v>
      </c>
      <c r="O22" s="549"/>
      <c r="P22" s="549"/>
      <c r="Q22" s="549"/>
      <c r="R22" s="549">
        <v>2385.52</v>
      </c>
      <c r="S22" s="549"/>
      <c r="T22" s="549"/>
      <c r="U22" s="549"/>
      <c r="V22" s="549">
        <f t="shared" si="0"/>
        <v>2535.12</v>
      </c>
      <c r="W22" s="549"/>
      <c r="X22" s="549"/>
      <c r="Y22" s="549"/>
    </row>
    <row r="23" spans="2:25" ht="16.5" customHeight="1" x14ac:dyDescent="0.15">
      <c r="B23" s="548" t="s">
        <v>344</v>
      </c>
      <c r="C23" s="548"/>
      <c r="D23" s="548"/>
      <c r="E23" s="548"/>
      <c r="F23" s="548"/>
      <c r="G23" s="548"/>
      <c r="H23" s="548"/>
      <c r="I23" s="548"/>
      <c r="J23" s="549">
        <v>26997.7</v>
      </c>
      <c r="K23" s="549"/>
      <c r="L23" s="549"/>
      <c r="M23" s="549"/>
      <c r="N23" s="549"/>
      <c r="O23" s="549"/>
      <c r="P23" s="549"/>
      <c r="Q23" s="549"/>
      <c r="R23" s="549"/>
      <c r="S23" s="549"/>
      <c r="T23" s="549"/>
      <c r="U23" s="549"/>
      <c r="V23" s="549"/>
      <c r="W23" s="549"/>
      <c r="X23" s="549"/>
      <c r="Y23" s="549"/>
    </row>
    <row r="24" spans="2:25" ht="16.5" customHeight="1" x14ac:dyDescent="0.15">
      <c r="B24" s="548" t="s">
        <v>345</v>
      </c>
      <c r="C24" s="548"/>
      <c r="D24" s="548"/>
      <c r="E24" s="548"/>
      <c r="F24" s="548"/>
      <c r="G24" s="548"/>
      <c r="H24" s="548"/>
      <c r="I24" s="548"/>
      <c r="J24" s="549">
        <f>SUM(J12:M23)</f>
        <v>2324810.06</v>
      </c>
      <c r="K24" s="549"/>
      <c r="L24" s="549"/>
      <c r="M24" s="549"/>
      <c r="N24" s="549">
        <f t="shared" ref="N24" si="1">SUM(N12:Q23)</f>
        <v>3533.38</v>
      </c>
      <c r="O24" s="549"/>
      <c r="P24" s="549"/>
      <c r="Q24" s="549"/>
      <c r="R24" s="549">
        <f t="shared" ref="R24" si="2">SUM(R12:U23)</f>
        <v>77208.680000000008</v>
      </c>
      <c r="S24" s="549"/>
      <c r="T24" s="549"/>
      <c r="U24" s="549"/>
      <c r="V24" s="549">
        <f t="shared" ref="V24" si="3">SUM(V12:Y23)</f>
        <v>80742.06</v>
      </c>
      <c r="W24" s="549"/>
      <c r="X24" s="549"/>
      <c r="Y24" s="549"/>
    </row>
    <row r="26" spans="2:25" ht="16.5" customHeight="1" x14ac:dyDescent="0.15">
      <c r="C26" s="17" t="s">
        <v>346</v>
      </c>
    </row>
    <row r="27" spans="2:25" ht="16.5" customHeight="1" x14ac:dyDescent="0.15">
      <c r="B27" s="540" t="s">
        <v>326</v>
      </c>
      <c r="C27" s="540"/>
      <c r="D27" s="540"/>
      <c r="E27" s="540"/>
      <c r="F27" s="540"/>
      <c r="G27" s="540"/>
      <c r="H27" s="540" t="s">
        <v>355</v>
      </c>
      <c r="I27" s="540"/>
      <c r="J27" s="540"/>
      <c r="K27" s="540"/>
      <c r="L27" s="540"/>
      <c r="M27" s="540"/>
      <c r="N27" s="537"/>
      <c r="O27" s="537"/>
      <c r="P27" s="537"/>
      <c r="Q27" s="537"/>
      <c r="R27" s="537"/>
      <c r="S27" s="537"/>
      <c r="T27" s="537"/>
      <c r="U27" s="537"/>
      <c r="V27" s="537"/>
      <c r="W27" s="537"/>
      <c r="X27" s="537"/>
      <c r="Y27" s="537"/>
    </row>
    <row r="28" spans="2:25" ht="16.5" customHeight="1" x14ac:dyDescent="0.15">
      <c r="B28" s="548" t="s">
        <v>348</v>
      </c>
      <c r="C28" s="548"/>
      <c r="D28" s="548"/>
      <c r="E28" s="548"/>
      <c r="F28" s="548"/>
      <c r="G28" s="548"/>
      <c r="H28" s="540">
        <v>19</v>
      </c>
      <c r="I28" s="540"/>
      <c r="J28" s="540"/>
      <c r="K28" s="540"/>
      <c r="L28" s="540"/>
      <c r="M28" s="540"/>
      <c r="N28" s="537"/>
      <c r="O28" s="537"/>
      <c r="P28" s="537"/>
      <c r="Q28" s="537"/>
      <c r="R28" s="537"/>
      <c r="S28" s="537"/>
      <c r="T28" s="537"/>
      <c r="U28" s="537"/>
      <c r="V28" s="537"/>
      <c r="W28" s="537"/>
      <c r="X28" s="537"/>
      <c r="Y28" s="537"/>
    </row>
    <row r="29" spans="2:25" ht="16.5" customHeight="1" x14ac:dyDescent="0.15">
      <c r="B29" s="548" t="s">
        <v>349</v>
      </c>
      <c r="C29" s="548"/>
      <c r="D29" s="548"/>
      <c r="E29" s="548"/>
      <c r="F29" s="548"/>
      <c r="G29" s="548"/>
      <c r="H29" s="540">
        <v>4</v>
      </c>
      <c r="I29" s="540"/>
      <c r="J29" s="540"/>
      <c r="K29" s="540"/>
      <c r="L29" s="540"/>
      <c r="M29" s="540"/>
      <c r="N29" s="537"/>
      <c r="O29" s="537"/>
      <c r="P29" s="537"/>
      <c r="Q29" s="537"/>
      <c r="R29" s="537"/>
      <c r="S29" s="537"/>
      <c r="T29" s="537"/>
      <c r="U29" s="537"/>
      <c r="V29" s="537"/>
      <c r="W29" s="537"/>
      <c r="X29" s="537"/>
      <c r="Y29" s="537"/>
    </row>
    <row r="30" spans="2:25" ht="16.5" customHeight="1" x14ac:dyDescent="0.15">
      <c r="B30" s="548" t="s">
        <v>350</v>
      </c>
      <c r="C30" s="548"/>
      <c r="D30" s="548"/>
      <c r="E30" s="548"/>
      <c r="F30" s="548"/>
      <c r="G30" s="548"/>
      <c r="H30" s="540">
        <v>2</v>
      </c>
      <c r="I30" s="540"/>
      <c r="J30" s="540"/>
      <c r="K30" s="540"/>
      <c r="L30" s="540"/>
      <c r="M30" s="540"/>
      <c r="N30" s="537"/>
      <c r="O30" s="537"/>
      <c r="P30" s="537"/>
      <c r="Q30" s="537"/>
      <c r="R30" s="537"/>
      <c r="S30" s="537"/>
      <c r="T30" s="537"/>
      <c r="U30" s="537"/>
      <c r="V30" s="537"/>
      <c r="W30" s="537"/>
      <c r="X30" s="537"/>
      <c r="Y30" s="537"/>
    </row>
    <row r="31" spans="2:25" ht="16.5" customHeight="1" x14ac:dyDescent="0.15">
      <c r="B31" s="548" t="s">
        <v>351</v>
      </c>
      <c r="C31" s="548"/>
      <c r="D31" s="548"/>
      <c r="E31" s="548"/>
      <c r="F31" s="548"/>
      <c r="G31" s="548"/>
      <c r="H31" s="540">
        <v>4</v>
      </c>
      <c r="I31" s="540"/>
      <c r="J31" s="540"/>
      <c r="K31" s="540"/>
      <c r="L31" s="540"/>
      <c r="M31" s="540"/>
      <c r="N31" s="537"/>
      <c r="O31" s="537"/>
      <c r="P31" s="537"/>
      <c r="Q31" s="537"/>
      <c r="R31" s="537"/>
      <c r="S31" s="537"/>
      <c r="T31" s="537"/>
      <c r="U31" s="537"/>
      <c r="V31" s="537"/>
      <c r="W31" s="537"/>
      <c r="X31" s="537"/>
      <c r="Y31" s="537"/>
    </row>
    <row r="32" spans="2:25" ht="16.5" customHeight="1" x14ac:dyDescent="0.15">
      <c r="B32" s="548" t="s">
        <v>352</v>
      </c>
      <c r="C32" s="548"/>
      <c r="D32" s="548"/>
      <c r="E32" s="548"/>
      <c r="F32" s="548"/>
      <c r="G32" s="548"/>
      <c r="H32" s="540">
        <v>37</v>
      </c>
      <c r="I32" s="540"/>
      <c r="J32" s="540"/>
      <c r="K32" s="540"/>
      <c r="L32" s="540"/>
      <c r="M32" s="540"/>
      <c r="N32" s="537"/>
      <c r="O32" s="537"/>
      <c r="P32" s="537"/>
      <c r="Q32" s="537"/>
      <c r="R32" s="537"/>
      <c r="S32" s="537"/>
      <c r="T32" s="537"/>
      <c r="U32" s="537"/>
      <c r="V32" s="537"/>
      <c r="W32" s="537"/>
      <c r="X32" s="537"/>
      <c r="Y32" s="537"/>
    </row>
    <row r="33" spans="2:25" ht="16.5" customHeight="1" x14ac:dyDescent="0.15">
      <c r="B33" s="548" t="s">
        <v>353</v>
      </c>
      <c r="C33" s="548"/>
      <c r="D33" s="548"/>
      <c r="E33" s="548"/>
      <c r="F33" s="548"/>
      <c r="G33" s="548"/>
      <c r="H33" s="540">
        <v>1</v>
      </c>
      <c r="I33" s="540"/>
      <c r="J33" s="540"/>
      <c r="K33" s="540"/>
      <c r="L33" s="540"/>
      <c r="M33" s="540"/>
      <c r="N33" s="537"/>
      <c r="O33" s="537"/>
      <c r="P33" s="537"/>
      <c r="Q33" s="537"/>
      <c r="R33" s="537"/>
      <c r="S33" s="537"/>
      <c r="T33" s="537"/>
      <c r="U33" s="537"/>
      <c r="V33" s="537"/>
      <c r="W33" s="537"/>
      <c r="X33" s="537"/>
      <c r="Y33" s="537"/>
    </row>
    <row r="34" spans="2:25" ht="16.5" customHeight="1" x14ac:dyDescent="0.15">
      <c r="B34" s="548" t="s">
        <v>354</v>
      </c>
      <c r="C34" s="548"/>
      <c r="D34" s="548"/>
      <c r="E34" s="548"/>
      <c r="F34" s="548"/>
      <c r="G34" s="548"/>
      <c r="H34" s="540">
        <v>3</v>
      </c>
      <c r="I34" s="540"/>
      <c r="J34" s="540"/>
      <c r="K34" s="540"/>
      <c r="L34" s="540"/>
      <c r="M34" s="540"/>
      <c r="N34" s="537"/>
      <c r="O34" s="537"/>
      <c r="P34" s="537"/>
      <c r="Q34" s="537"/>
      <c r="R34" s="537"/>
      <c r="S34" s="537"/>
      <c r="T34" s="537"/>
      <c r="U34" s="537"/>
      <c r="V34" s="537"/>
      <c r="W34" s="537"/>
      <c r="X34" s="537"/>
      <c r="Y34" s="537"/>
    </row>
    <row r="35" spans="2:25" ht="16.5" customHeight="1" x14ac:dyDescent="0.15">
      <c r="B35" s="540" t="s">
        <v>331</v>
      </c>
      <c r="C35" s="540"/>
      <c r="D35" s="540"/>
      <c r="E35" s="540"/>
      <c r="F35" s="540"/>
      <c r="G35" s="540"/>
      <c r="H35" s="540">
        <f>SUM(H28:M34)</f>
        <v>70</v>
      </c>
      <c r="I35" s="540"/>
      <c r="J35" s="540"/>
      <c r="K35" s="540"/>
      <c r="L35" s="540"/>
      <c r="M35" s="540"/>
      <c r="N35" s="537"/>
      <c r="O35" s="537"/>
      <c r="P35" s="537"/>
      <c r="Q35" s="537"/>
      <c r="R35" s="537"/>
      <c r="S35" s="537"/>
      <c r="T35" s="537"/>
      <c r="U35" s="537"/>
      <c r="V35" s="537"/>
      <c r="W35" s="537"/>
      <c r="X35" s="537"/>
      <c r="Y35" s="537"/>
    </row>
    <row r="37" spans="2:25" ht="16.5" customHeight="1" x14ac:dyDescent="0.15">
      <c r="C37" s="17" t="s">
        <v>356</v>
      </c>
      <c r="V37" s="493" t="s">
        <v>360</v>
      </c>
      <c r="W37" s="493"/>
      <c r="X37" s="493"/>
      <c r="Y37" s="493"/>
    </row>
    <row r="38" spans="2:25" ht="16.5" customHeight="1" x14ac:dyDescent="0.15">
      <c r="B38" s="545" t="s">
        <v>347</v>
      </c>
      <c r="C38" s="545"/>
      <c r="D38" s="545"/>
      <c r="E38" s="545"/>
      <c r="F38" s="545"/>
      <c r="G38" s="545"/>
      <c r="H38" s="545"/>
      <c r="I38" s="545"/>
      <c r="J38" s="540" t="s">
        <v>358</v>
      </c>
      <c r="K38" s="540"/>
      <c r="L38" s="540"/>
      <c r="M38" s="540"/>
      <c r="N38" s="540"/>
      <c r="O38" s="540"/>
      <c r="P38" s="540"/>
      <c r="Q38" s="540"/>
      <c r="R38" s="540" t="s">
        <v>359</v>
      </c>
      <c r="S38" s="540"/>
      <c r="T38" s="540"/>
      <c r="U38" s="540"/>
      <c r="V38" s="540"/>
      <c r="W38" s="540"/>
      <c r="X38" s="540"/>
      <c r="Y38" s="540"/>
    </row>
    <row r="39" spans="2:25" ht="16.5" customHeight="1" x14ac:dyDescent="0.15">
      <c r="B39" s="548" t="s">
        <v>357</v>
      </c>
      <c r="C39" s="548"/>
      <c r="D39" s="548"/>
      <c r="E39" s="548"/>
      <c r="F39" s="548"/>
      <c r="G39" s="548"/>
      <c r="H39" s="548"/>
      <c r="I39" s="548"/>
      <c r="J39" s="513">
        <v>20000</v>
      </c>
      <c r="K39" s="513"/>
      <c r="L39" s="513"/>
      <c r="M39" s="513"/>
      <c r="N39" s="513"/>
      <c r="O39" s="513"/>
      <c r="P39" s="513"/>
      <c r="Q39" s="513"/>
      <c r="R39" s="540" t="s">
        <v>377</v>
      </c>
      <c r="S39" s="540"/>
      <c r="T39" s="540"/>
      <c r="U39" s="540"/>
      <c r="V39" s="540"/>
      <c r="W39" s="540"/>
      <c r="X39" s="540"/>
      <c r="Y39" s="540"/>
    </row>
    <row r="40" spans="2:25" ht="16.5" customHeight="1" x14ac:dyDescent="0.15">
      <c r="B40" s="548" t="s">
        <v>357</v>
      </c>
      <c r="C40" s="548"/>
      <c r="D40" s="548"/>
      <c r="E40" s="548"/>
      <c r="F40" s="548"/>
      <c r="G40" s="548"/>
      <c r="H40" s="548"/>
      <c r="I40" s="548"/>
      <c r="J40" s="497">
        <v>8000</v>
      </c>
      <c r="K40" s="498"/>
      <c r="L40" s="498"/>
      <c r="M40" s="498"/>
      <c r="N40" s="498"/>
      <c r="O40" s="498"/>
      <c r="P40" s="498"/>
      <c r="Q40" s="499"/>
      <c r="R40" s="490" t="s">
        <v>493</v>
      </c>
      <c r="S40" s="491"/>
      <c r="T40" s="491"/>
      <c r="U40" s="491"/>
      <c r="V40" s="491"/>
      <c r="W40" s="491"/>
      <c r="X40" s="491"/>
      <c r="Y40" s="492"/>
    </row>
    <row r="41" spans="2:25" ht="16.5" customHeight="1" x14ac:dyDescent="0.15">
      <c r="B41" s="548" t="s">
        <v>357</v>
      </c>
      <c r="C41" s="548"/>
      <c r="D41" s="548"/>
      <c r="E41" s="548"/>
      <c r="F41" s="548"/>
      <c r="G41" s="548"/>
      <c r="H41" s="548"/>
      <c r="I41" s="548"/>
      <c r="J41" s="497">
        <v>1000</v>
      </c>
      <c r="K41" s="498"/>
      <c r="L41" s="498"/>
      <c r="M41" s="498"/>
      <c r="N41" s="498"/>
      <c r="O41" s="498"/>
      <c r="P41" s="498"/>
      <c r="Q41" s="499"/>
      <c r="R41" s="490" t="s">
        <v>497</v>
      </c>
      <c r="S41" s="491"/>
      <c r="T41" s="491"/>
      <c r="U41" s="491"/>
      <c r="V41" s="491"/>
      <c r="W41" s="491"/>
      <c r="X41" s="491"/>
      <c r="Y41" s="492"/>
    </row>
    <row r="42" spans="2:25" ht="16.5" customHeight="1" x14ac:dyDescent="0.15">
      <c r="B42" s="490" t="s">
        <v>378</v>
      </c>
      <c r="C42" s="491"/>
      <c r="D42" s="491"/>
      <c r="E42" s="491"/>
      <c r="F42" s="491"/>
      <c r="G42" s="491"/>
      <c r="H42" s="491"/>
      <c r="I42" s="492"/>
      <c r="J42" s="503">
        <f>SUM(J39:Q41)</f>
        <v>29000</v>
      </c>
      <c r="K42" s="504"/>
      <c r="L42" s="504"/>
      <c r="M42" s="504"/>
      <c r="N42" s="504"/>
      <c r="O42" s="504"/>
      <c r="P42" s="504"/>
      <c r="Q42" s="505"/>
      <c r="R42" s="490"/>
      <c r="S42" s="491"/>
      <c r="T42" s="491"/>
      <c r="U42" s="491"/>
      <c r="V42" s="491"/>
      <c r="W42" s="491"/>
      <c r="X42" s="491"/>
      <c r="Y42" s="492"/>
    </row>
    <row r="49" spans="2:26" ht="16.5" customHeight="1" x14ac:dyDescent="0.15">
      <c r="B49" s="444" t="s">
        <v>506</v>
      </c>
      <c r="C49" s="444"/>
      <c r="D49" s="444"/>
      <c r="E49" s="444"/>
      <c r="F49" s="444"/>
      <c r="G49" s="444"/>
      <c r="H49" s="444"/>
      <c r="I49" s="444"/>
      <c r="J49" s="444"/>
      <c r="K49" s="444"/>
      <c r="L49" s="444"/>
      <c r="M49" s="444"/>
      <c r="N49" s="444"/>
      <c r="O49" s="444"/>
      <c r="P49" s="444"/>
      <c r="Q49" s="444"/>
      <c r="R49" s="444"/>
      <c r="S49" s="444"/>
      <c r="T49" s="444"/>
      <c r="U49" s="444"/>
      <c r="V49" s="444"/>
      <c r="W49" s="444"/>
      <c r="X49" s="444"/>
      <c r="Y49" s="444"/>
      <c r="Z49" s="444"/>
    </row>
    <row r="51" spans="2:26" ht="16.5" customHeight="1" x14ac:dyDescent="0.15">
      <c r="B51" s="17" t="s">
        <v>361</v>
      </c>
    </row>
    <row r="52" spans="2:26" ht="16.5" customHeight="1" x14ac:dyDescent="0.15">
      <c r="B52" s="545" t="s">
        <v>362</v>
      </c>
      <c r="C52" s="545"/>
      <c r="D52" s="545"/>
      <c r="E52" s="545"/>
      <c r="F52" s="545"/>
      <c r="G52" s="545"/>
      <c r="H52" s="545"/>
      <c r="I52" s="545"/>
      <c r="J52" s="545"/>
      <c r="K52" s="545"/>
      <c r="L52" s="545"/>
      <c r="M52" s="545"/>
      <c r="N52" s="545"/>
      <c r="O52" s="545"/>
      <c r="P52" s="545"/>
      <c r="Q52" s="545"/>
      <c r="R52" s="545"/>
      <c r="S52" s="545"/>
      <c r="T52" s="545"/>
      <c r="U52" s="545"/>
      <c r="V52" s="513">
        <v>82</v>
      </c>
      <c r="W52" s="513"/>
      <c r="X52" s="513"/>
      <c r="Y52" s="513"/>
      <c r="Z52" s="513"/>
    </row>
    <row r="53" spans="2:26" ht="16.5" customHeight="1" x14ac:dyDescent="0.15">
      <c r="B53" s="545" t="s">
        <v>363</v>
      </c>
      <c r="C53" s="545"/>
      <c r="D53" s="545"/>
      <c r="E53" s="545"/>
      <c r="F53" s="545"/>
      <c r="G53" s="545"/>
      <c r="H53" s="545"/>
      <c r="I53" s="545"/>
      <c r="J53" s="545"/>
      <c r="K53" s="545"/>
      <c r="L53" s="545"/>
      <c r="M53" s="545"/>
      <c r="N53" s="545"/>
      <c r="O53" s="545"/>
      <c r="P53" s="545"/>
      <c r="Q53" s="545"/>
      <c r="R53" s="545"/>
      <c r="S53" s="545"/>
      <c r="T53" s="545"/>
      <c r="U53" s="545"/>
      <c r="V53" s="513">
        <v>420</v>
      </c>
      <c r="W53" s="513"/>
      <c r="X53" s="513"/>
      <c r="Y53" s="513"/>
      <c r="Z53" s="513"/>
    </row>
    <row r="54" spans="2:26" ht="16.5" customHeight="1" x14ac:dyDescent="0.15">
      <c r="B54" s="545" t="s">
        <v>364</v>
      </c>
      <c r="C54" s="545"/>
      <c r="D54" s="545"/>
      <c r="E54" s="545"/>
      <c r="F54" s="545"/>
      <c r="G54" s="545"/>
      <c r="H54" s="545"/>
      <c r="I54" s="545"/>
      <c r="J54" s="545"/>
      <c r="K54" s="545"/>
      <c r="L54" s="545"/>
      <c r="M54" s="545"/>
      <c r="N54" s="545"/>
      <c r="O54" s="545"/>
      <c r="P54" s="545"/>
      <c r="Q54" s="545"/>
      <c r="R54" s="545"/>
      <c r="S54" s="545"/>
      <c r="T54" s="545"/>
      <c r="U54" s="545"/>
      <c r="V54" s="513">
        <v>97927</v>
      </c>
      <c r="W54" s="513"/>
      <c r="X54" s="513"/>
      <c r="Y54" s="513"/>
      <c r="Z54" s="513"/>
    </row>
    <row r="55" spans="2:26" ht="16.5" customHeight="1" x14ac:dyDescent="0.15">
      <c r="B55" s="545" t="s">
        <v>365</v>
      </c>
      <c r="C55" s="545"/>
      <c r="D55" s="545"/>
      <c r="E55" s="545"/>
      <c r="F55" s="545"/>
      <c r="G55" s="545"/>
      <c r="H55" s="545"/>
      <c r="I55" s="545"/>
      <c r="J55" s="545"/>
      <c r="K55" s="545"/>
      <c r="L55" s="545"/>
      <c r="M55" s="545"/>
      <c r="N55" s="545"/>
      <c r="O55" s="545"/>
      <c r="P55" s="545"/>
      <c r="Q55" s="545"/>
      <c r="R55" s="545"/>
      <c r="S55" s="545"/>
      <c r="T55" s="545"/>
      <c r="U55" s="545"/>
      <c r="V55" s="513">
        <v>2000</v>
      </c>
      <c r="W55" s="513"/>
      <c r="X55" s="513"/>
      <c r="Y55" s="513"/>
      <c r="Z55" s="513"/>
    </row>
    <row r="56" spans="2:26" ht="16.5" customHeight="1" x14ac:dyDescent="0.15">
      <c r="B56" s="545" t="s">
        <v>366</v>
      </c>
      <c r="C56" s="545"/>
      <c r="D56" s="545"/>
      <c r="E56" s="545"/>
      <c r="F56" s="545"/>
      <c r="G56" s="545"/>
      <c r="H56" s="545"/>
      <c r="I56" s="545"/>
      <c r="J56" s="545"/>
      <c r="K56" s="545"/>
      <c r="L56" s="545"/>
      <c r="M56" s="545"/>
      <c r="N56" s="545"/>
      <c r="O56" s="545"/>
      <c r="P56" s="545"/>
      <c r="Q56" s="545"/>
      <c r="R56" s="545"/>
      <c r="S56" s="545"/>
      <c r="T56" s="545"/>
      <c r="U56" s="545"/>
      <c r="V56" s="513">
        <v>1385</v>
      </c>
      <c r="W56" s="513"/>
      <c r="X56" s="513"/>
      <c r="Y56" s="513"/>
      <c r="Z56" s="513"/>
    </row>
    <row r="57" spans="2:26" ht="16.5" customHeight="1" x14ac:dyDescent="0.15">
      <c r="B57" s="545" t="s">
        <v>367</v>
      </c>
      <c r="C57" s="545"/>
      <c r="D57" s="545"/>
      <c r="E57" s="545"/>
      <c r="F57" s="545"/>
      <c r="G57" s="545"/>
      <c r="H57" s="545"/>
      <c r="I57" s="545"/>
      <c r="J57" s="545"/>
      <c r="K57" s="545"/>
      <c r="L57" s="545"/>
      <c r="M57" s="545"/>
      <c r="N57" s="545"/>
      <c r="O57" s="545"/>
      <c r="P57" s="545"/>
      <c r="Q57" s="545"/>
      <c r="R57" s="545"/>
      <c r="S57" s="545"/>
      <c r="T57" s="545"/>
      <c r="U57" s="545"/>
      <c r="V57" s="513">
        <v>2501</v>
      </c>
      <c r="W57" s="513"/>
      <c r="X57" s="513"/>
      <c r="Y57" s="513"/>
      <c r="Z57" s="513"/>
    </row>
    <row r="58" spans="2:26" ht="16.5" customHeight="1" x14ac:dyDescent="0.15">
      <c r="B58" s="545" t="s">
        <v>375</v>
      </c>
      <c r="C58" s="545"/>
      <c r="D58" s="545"/>
      <c r="E58" s="545"/>
      <c r="F58" s="545"/>
      <c r="G58" s="545"/>
      <c r="H58" s="545"/>
      <c r="I58" s="545"/>
      <c r="J58" s="545"/>
      <c r="K58" s="545"/>
      <c r="L58" s="545"/>
      <c r="M58" s="545"/>
      <c r="N58" s="545"/>
      <c r="O58" s="545"/>
      <c r="P58" s="545"/>
      <c r="Q58" s="545"/>
      <c r="R58" s="545"/>
      <c r="S58" s="545"/>
      <c r="T58" s="545"/>
      <c r="U58" s="545"/>
      <c r="V58" s="513">
        <v>4450</v>
      </c>
      <c r="W58" s="513"/>
      <c r="X58" s="513"/>
      <c r="Y58" s="513"/>
      <c r="Z58" s="513"/>
    </row>
    <row r="59" spans="2:26" ht="16.5" customHeight="1" x14ac:dyDescent="0.15">
      <c r="B59" s="545" t="s">
        <v>368</v>
      </c>
      <c r="C59" s="545"/>
      <c r="D59" s="545"/>
      <c r="E59" s="545"/>
      <c r="F59" s="545"/>
      <c r="G59" s="545"/>
      <c r="H59" s="545"/>
      <c r="I59" s="545"/>
      <c r="J59" s="545"/>
      <c r="K59" s="545"/>
      <c r="L59" s="545"/>
      <c r="M59" s="545"/>
      <c r="N59" s="545"/>
      <c r="O59" s="545"/>
      <c r="P59" s="545"/>
      <c r="Q59" s="545"/>
      <c r="R59" s="545"/>
      <c r="S59" s="545"/>
      <c r="T59" s="545"/>
      <c r="U59" s="545"/>
      <c r="V59" s="513">
        <v>59600</v>
      </c>
      <c r="W59" s="513"/>
      <c r="X59" s="513"/>
      <c r="Y59" s="513"/>
      <c r="Z59" s="513"/>
    </row>
    <row r="60" spans="2:26" ht="16.5" customHeight="1" x14ac:dyDescent="0.15">
      <c r="B60" s="545" t="s">
        <v>369</v>
      </c>
      <c r="C60" s="545"/>
      <c r="D60" s="545"/>
      <c r="E60" s="545"/>
      <c r="F60" s="545"/>
      <c r="G60" s="545"/>
      <c r="H60" s="545"/>
      <c r="I60" s="545"/>
      <c r="J60" s="545"/>
      <c r="K60" s="545"/>
      <c r="L60" s="545"/>
      <c r="M60" s="545"/>
      <c r="N60" s="545"/>
      <c r="O60" s="545"/>
      <c r="P60" s="545"/>
      <c r="Q60" s="545"/>
      <c r="R60" s="545"/>
      <c r="S60" s="545"/>
      <c r="T60" s="545"/>
      <c r="U60" s="545"/>
      <c r="V60" s="513">
        <v>17670</v>
      </c>
      <c r="W60" s="513"/>
      <c r="X60" s="513"/>
      <c r="Y60" s="513"/>
      <c r="Z60" s="513"/>
    </row>
    <row r="61" spans="2:26" ht="16.5" customHeight="1" x14ac:dyDescent="0.15">
      <c r="B61" s="545" t="s">
        <v>370</v>
      </c>
      <c r="C61" s="545"/>
      <c r="D61" s="545"/>
      <c r="E61" s="545"/>
      <c r="F61" s="545"/>
      <c r="G61" s="545"/>
      <c r="H61" s="545"/>
      <c r="I61" s="545"/>
      <c r="J61" s="545"/>
      <c r="K61" s="545"/>
      <c r="L61" s="545"/>
      <c r="M61" s="545"/>
      <c r="N61" s="545"/>
      <c r="O61" s="545"/>
      <c r="P61" s="545"/>
      <c r="Q61" s="545"/>
      <c r="R61" s="545"/>
      <c r="S61" s="545"/>
      <c r="T61" s="545"/>
      <c r="U61" s="545"/>
      <c r="V61" s="513">
        <v>98</v>
      </c>
      <c r="W61" s="513"/>
      <c r="X61" s="513"/>
      <c r="Y61" s="513"/>
      <c r="Z61" s="513"/>
    </row>
    <row r="62" spans="2:26" ht="16.5" customHeight="1" x14ac:dyDescent="0.15">
      <c r="B62" s="545" t="s">
        <v>371</v>
      </c>
      <c r="C62" s="545"/>
      <c r="D62" s="545"/>
      <c r="E62" s="545"/>
      <c r="F62" s="545"/>
      <c r="G62" s="545"/>
      <c r="H62" s="545"/>
      <c r="I62" s="545"/>
      <c r="J62" s="545"/>
      <c r="K62" s="545"/>
      <c r="L62" s="545"/>
      <c r="M62" s="545"/>
      <c r="N62" s="545"/>
      <c r="O62" s="545"/>
      <c r="P62" s="545"/>
      <c r="Q62" s="545"/>
      <c r="R62" s="545"/>
      <c r="S62" s="545"/>
      <c r="T62" s="545"/>
      <c r="U62" s="545"/>
      <c r="V62" s="513">
        <v>582</v>
      </c>
      <c r="W62" s="513"/>
      <c r="X62" s="513"/>
      <c r="Y62" s="513"/>
      <c r="Z62" s="513"/>
    </row>
    <row r="63" spans="2:26" ht="16.5" customHeight="1" x14ac:dyDescent="0.15">
      <c r="B63" s="545" t="s">
        <v>372</v>
      </c>
      <c r="C63" s="545"/>
      <c r="D63" s="545"/>
      <c r="E63" s="545"/>
      <c r="F63" s="545"/>
      <c r="G63" s="545"/>
      <c r="H63" s="545"/>
      <c r="I63" s="545"/>
      <c r="J63" s="545"/>
      <c r="K63" s="545"/>
      <c r="L63" s="545"/>
      <c r="M63" s="545"/>
      <c r="N63" s="545"/>
      <c r="O63" s="545"/>
      <c r="P63" s="545"/>
      <c r="Q63" s="545"/>
      <c r="R63" s="545"/>
      <c r="S63" s="545"/>
      <c r="T63" s="545"/>
      <c r="U63" s="545"/>
      <c r="V63" s="513">
        <v>70</v>
      </c>
      <c r="W63" s="513"/>
      <c r="X63" s="513"/>
      <c r="Y63" s="513"/>
      <c r="Z63" s="513"/>
    </row>
    <row r="64" spans="2:26" ht="16.5" customHeight="1" x14ac:dyDescent="0.15">
      <c r="B64" s="545" t="s">
        <v>373</v>
      </c>
      <c r="C64" s="545"/>
      <c r="D64" s="545"/>
      <c r="E64" s="545"/>
      <c r="F64" s="545"/>
      <c r="G64" s="545"/>
      <c r="H64" s="545"/>
      <c r="I64" s="545"/>
      <c r="J64" s="545"/>
      <c r="K64" s="545"/>
      <c r="L64" s="545"/>
      <c r="M64" s="545"/>
      <c r="N64" s="545"/>
      <c r="O64" s="545"/>
      <c r="P64" s="545"/>
      <c r="Q64" s="545"/>
      <c r="R64" s="545"/>
      <c r="S64" s="545"/>
      <c r="T64" s="545"/>
      <c r="U64" s="545"/>
      <c r="V64" s="513">
        <v>725</v>
      </c>
      <c r="W64" s="513"/>
      <c r="X64" s="513"/>
      <c r="Y64" s="513"/>
      <c r="Z64" s="513"/>
    </row>
    <row r="65" spans="2:26" ht="16.5" customHeight="1" x14ac:dyDescent="0.15">
      <c r="B65" s="545" t="s">
        <v>374</v>
      </c>
      <c r="C65" s="545"/>
      <c r="D65" s="545"/>
      <c r="E65" s="545"/>
      <c r="F65" s="545"/>
      <c r="G65" s="545"/>
      <c r="H65" s="545"/>
      <c r="I65" s="545"/>
      <c r="J65" s="545"/>
      <c r="K65" s="545"/>
      <c r="L65" s="545"/>
      <c r="M65" s="545"/>
      <c r="N65" s="545"/>
      <c r="O65" s="545"/>
      <c r="P65" s="545"/>
      <c r="Q65" s="545"/>
      <c r="R65" s="545"/>
      <c r="S65" s="545"/>
      <c r="T65" s="545"/>
      <c r="U65" s="545"/>
      <c r="V65" s="513">
        <v>600</v>
      </c>
      <c r="W65" s="513"/>
      <c r="X65" s="513"/>
      <c r="Y65" s="513"/>
      <c r="Z65" s="513"/>
    </row>
    <row r="66" spans="2:26" ht="16.5" customHeight="1" x14ac:dyDescent="0.15">
      <c r="B66" s="540" t="s">
        <v>376</v>
      </c>
      <c r="C66" s="540"/>
      <c r="D66" s="540"/>
      <c r="E66" s="540"/>
      <c r="F66" s="540"/>
      <c r="G66" s="540"/>
      <c r="H66" s="540"/>
      <c r="I66" s="540"/>
      <c r="J66" s="540"/>
      <c r="K66" s="540"/>
      <c r="L66" s="540"/>
      <c r="M66" s="540"/>
      <c r="N66" s="540"/>
      <c r="O66" s="540"/>
      <c r="P66" s="540"/>
      <c r="Q66" s="540"/>
      <c r="R66" s="540"/>
      <c r="S66" s="540"/>
      <c r="T66" s="540"/>
      <c r="U66" s="540"/>
      <c r="V66" s="546">
        <f>SUM(V52:Z65)</f>
        <v>188110</v>
      </c>
      <c r="W66" s="547"/>
      <c r="X66" s="547"/>
      <c r="Y66" s="547"/>
      <c r="Z66" s="547"/>
    </row>
    <row r="67" spans="2:26" ht="16.5" customHeight="1" x14ac:dyDescent="0.15">
      <c r="B67" s="537"/>
      <c r="C67" s="537"/>
      <c r="D67" s="537"/>
      <c r="E67" s="537"/>
      <c r="F67" s="537"/>
      <c r="G67" s="537"/>
      <c r="H67" s="537"/>
      <c r="I67" s="537"/>
      <c r="J67" s="537"/>
      <c r="K67" s="537"/>
      <c r="L67" s="537"/>
      <c r="M67" s="537"/>
      <c r="N67" s="537"/>
      <c r="O67" s="537"/>
      <c r="P67" s="537"/>
      <c r="Q67" s="537"/>
      <c r="R67" s="537"/>
      <c r="S67" s="537"/>
      <c r="T67" s="537"/>
      <c r="U67" s="537"/>
      <c r="V67" s="537"/>
      <c r="W67" s="537"/>
      <c r="X67" s="537"/>
      <c r="Y67" s="537"/>
      <c r="Z67" s="537"/>
    </row>
    <row r="68" spans="2:26" ht="16.5" customHeight="1" x14ac:dyDescent="0.15">
      <c r="B68" s="536" t="s">
        <v>379</v>
      </c>
      <c r="C68" s="536"/>
      <c r="D68" s="536"/>
      <c r="E68" s="536"/>
      <c r="F68" s="536"/>
      <c r="G68" s="536"/>
      <c r="H68" s="536"/>
      <c r="I68" s="536"/>
      <c r="J68" s="536"/>
      <c r="K68" s="536"/>
      <c r="L68" s="536"/>
      <c r="M68" s="536"/>
      <c r="N68" s="536"/>
      <c r="O68" s="536"/>
      <c r="P68" s="536"/>
      <c r="Q68" s="536"/>
      <c r="R68" s="536"/>
      <c r="S68" s="536"/>
      <c r="T68" s="536"/>
      <c r="U68" s="536"/>
      <c r="V68" s="537" t="s">
        <v>360</v>
      </c>
      <c r="W68" s="537"/>
      <c r="X68" s="537"/>
      <c r="Y68" s="537"/>
      <c r="Z68" s="537"/>
    </row>
    <row r="69" spans="2:26" ht="16.5" customHeight="1" x14ac:dyDescent="0.15">
      <c r="B69" s="540" t="s">
        <v>389</v>
      </c>
      <c r="C69" s="540"/>
      <c r="D69" s="540"/>
      <c r="E69" s="540"/>
      <c r="F69" s="540"/>
      <c r="G69" s="540"/>
      <c r="H69" s="540"/>
      <c r="I69" s="540"/>
      <c r="J69" s="540"/>
      <c r="K69" s="540"/>
      <c r="L69" s="540"/>
      <c r="M69" s="540"/>
      <c r="N69" s="540"/>
      <c r="O69" s="540"/>
      <c r="P69" s="540"/>
      <c r="Q69" s="540"/>
      <c r="R69" s="540"/>
      <c r="S69" s="540"/>
      <c r="T69" s="540"/>
      <c r="U69" s="540"/>
      <c r="V69" s="540" t="s">
        <v>390</v>
      </c>
      <c r="W69" s="540"/>
      <c r="X69" s="540"/>
      <c r="Y69" s="540"/>
      <c r="Z69" s="540"/>
    </row>
    <row r="70" spans="2:26" ht="16.5" customHeight="1" x14ac:dyDescent="0.15">
      <c r="B70" s="545" t="s">
        <v>380</v>
      </c>
      <c r="C70" s="545"/>
      <c r="D70" s="545"/>
      <c r="E70" s="545"/>
      <c r="F70" s="545"/>
      <c r="G70" s="545"/>
      <c r="H70" s="545"/>
      <c r="I70" s="545"/>
      <c r="J70" s="545"/>
      <c r="K70" s="545"/>
      <c r="L70" s="545"/>
      <c r="M70" s="545"/>
      <c r="N70" s="545"/>
      <c r="O70" s="545"/>
      <c r="P70" s="545"/>
      <c r="Q70" s="545"/>
      <c r="R70" s="545"/>
      <c r="S70" s="545"/>
      <c r="T70" s="545"/>
      <c r="U70" s="545"/>
      <c r="V70" s="513">
        <v>1015000</v>
      </c>
      <c r="W70" s="513"/>
      <c r="X70" s="513"/>
      <c r="Y70" s="513"/>
      <c r="Z70" s="513"/>
    </row>
    <row r="71" spans="2:26" ht="16.5" customHeight="1" x14ac:dyDescent="0.15">
      <c r="B71" s="545" t="s">
        <v>381</v>
      </c>
      <c r="C71" s="545"/>
      <c r="D71" s="545"/>
      <c r="E71" s="545"/>
      <c r="F71" s="545"/>
      <c r="G71" s="545"/>
      <c r="H71" s="545"/>
      <c r="I71" s="545"/>
      <c r="J71" s="545"/>
      <c r="K71" s="545"/>
      <c r="L71" s="545"/>
      <c r="M71" s="545"/>
      <c r="N71" s="545"/>
      <c r="O71" s="545"/>
      <c r="P71" s="545"/>
      <c r="Q71" s="545"/>
      <c r="R71" s="545"/>
      <c r="S71" s="545"/>
      <c r="T71" s="545"/>
      <c r="U71" s="545"/>
      <c r="V71" s="513">
        <v>130000</v>
      </c>
      <c r="W71" s="513"/>
      <c r="X71" s="513"/>
      <c r="Y71" s="513"/>
      <c r="Z71" s="513"/>
    </row>
    <row r="72" spans="2:26" ht="16.5" customHeight="1" x14ac:dyDescent="0.15">
      <c r="B72" s="545" t="s">
        <v>608</v>
      </c>
      <c r="C72" s="545"/>
      <c r="D72" s="545"/>
      <c r="E72" s="545"/>
      <c r="F72" s="545"/>
      <c r="G72" s="545"/>
      <c r="H72" s="545"/>
      <c r="I72" s="545"/>
      <c r="J72" s="545"/>
      <c r="K72" s="545"/>
      <c r="L72" s="545"/>
      <c r="M72" s="545"/>
      <c r="N72" s="545"/>
      <c r="O72" s="545"/>
      <c r="P72" s="545"/>
      <c r="Q72" s="545"/>
      <c r="R72" s="545"/>
      <c r="S72" s="545"/>
      <c r="T72" s="545"/>
      <c r="U72" s="545"/>
      <c r="V72" s="513">
        <v>100000</v>
      </c>
      <c r="W72" s="513"/>
      <c r="X72" s="513"/>
      <c r="Y72" s="513"/>
      <c r="Z72" s="513"/>
    </row>
    <row r="73" spans="2:26" ht="16.5" customHeight="1" x14ac:dyDescent="0.15">
      <c r="B73" s="545" t="s">
        <v>382</v>
      </c>
      <c r="C73" s="545"/>
      <c r="D73" s="545"/>
      <c r="E73" s="545"/>
      <c r="F73" s="545"/>
      <c r="G73" s="545"/>
      <c r="H73" s="545"/>
      <c r="I73" s="545"/>
      <c r="J73" s="545"/>
      <c r="K73" s="545"/>
      <c r="L73" s="545"/>
      <c r="M73" s="545"/>
      <c r="N73" s="545"/>
      <c r="O73" s="545"/>
      <c r="P73" s="545"/>
      <c r="Q73" s="545"/>
      <c r="R73" s="545"/>
      <c r="S73" s="545"/>
      <c r="T73" s="545"/>
      <c r="U73" s="545"/>
      <c r="V73" s="513">
        <v>10000</v>
      </c>
      <c r="W73" s="513"/>
      <c r="X73" s="513"/>
      <c r="Y73" s="513"/>
      <c r="Z73" s="513"/>
    </row>
    <row r="74" spans="2:26" ht="16.5" customHeight="1" x14ac:dyDescent="0.15">
      <c r="B74" s="545" t="s">
        <v>383</v>
      </c>
      <c r="C74" s="545"/>
      <c r="D74" s="545"/>
      <c r="E74" s="545"/>
      <c r="F74" s="545"/>
      <c r="G74" s="545"/>
      <c r="H74" s="545"/>
      <c r="I74" s="545"/>
      <c r="J74" s="545"/>
      <c r="K74" s="545"/>
      <c r="L74" s="545"/>
      <c r="M74" s="545"/>
      <c r="N74" s="545"/>
      <c r="O74" s="545"/>
      <c r="P74" s="545"/>
      <c r="Q74" s="545"/>
      <c r="R74" s="545"/>
      <c r="S74" s="545"/>
      <c r="T74" s="545"/>
      <c r="U74" s="545"/>
      <c r="V74" s="513">
        <v>52640</v>
      </c>
      <c r="W74" s="513"/>
      <c r="X74" s="513"/>
      <c r="Y74" s="513"/>
      <c r="Z74" s="513"/>
    </row>
    <row r="75" spans="2:26" ht="16.5" customHeight="1" x14ac:dyDescent="0.15">
      <c r="B75" s="545" t="s">
        <v>384</v>
      </c>
      <c r="C75" s="545"/>
      <c r="D75" s="545"/>
      <c r="E75" s="545"/>
      <c r="F75" s="545"/>
      <c r="G75" s="545"/>
      <c r="H75" s="545"/>
      <c r="I75" s="545"/>
      <c r="J75" s="545"/>
      <c r="K75" s="545"/>
      <c r="L75" s="545"/>
      <c r="M75" s="545"/>
      <c r="N75" s="545"/>
      <c r="O75" s="545"/>
      <c r="P75" s="545"/>
      <c r="Q75" s="545"/>
      <c r="R75" s="545"/>
      <c r="S75" s="545"/>
      <c r="T75" s="545"/>
      <c r="U75" s="545"/>
      <c r="V75" s="513">
        <v>12171</v>
      </c>
      <c r="W75" s="513"/>
      <c r="X75" s="513"/>
      <c r="Y75" s="513"/>
      <c r="Z75" s="513"/>
    </row>
    <row r="76" spans="2:26" ht="16.5" customHeight="1" x14ac:dyDescent="0.15">
      <c r="B76" s="545" t="s">
        <v>385</v>
      </c>
      <c r="C76" s="545"/>
      <c r="D76" s="545"/>
      <c r="E76" s="545"/>
      <c r="F76" s="545"/>
      <c r="G76" s="545"/>
      <c r="H76" s="545"/>
      <c r="I76" s="545"/>
      <c r="J76" s="545"/>
      <c r="K76" s="545"/>
      <c r="L76" s="545"/>
      <c r="M76" s="545"/>
      <c r="N76" s="545"/>
      <c r="O76" s="545"/>
      <c r="P76" s="545"/>
      <c r="Q76" s="545"/>
      <c r="R76" s="545"/>
      <c r="S76" s="545"/>
      <c r="T76" s="545"/>
      <c r="U76" s="545"/>
      <c r="V76" s="513">
        <v>97713</v>
      </c>
      <c r="W76" s="513"/>
      <c r="X76" s="513"/>
      <c r="Y76" s="513"/>
      <c r="Z76" s="513"/>
    </row>
    <row r="77" spans="2:26" ht="16.5" customHeight="1" x14ac:dyDescent="0.15">
      <c r="B77" s="542" t="s">
        <v>386</v>
      </c>
      <c r="C77" s="543"/>
      <c r="D77" s="543"/>
      <c r="E77" s="543"/>
      <c r="F77" s="543"/>
      <c r="G77" s="543"/>
      <c r="H77" s="543"/>
      <c r="I77" s="543"/>
      <c r="J77" s="543"/>
      <c r="K77" s="543"/>
      <c r="L77" s="543"/>
      <c r="M77" s="543"/>
      <c r="N77" s="543"/>
      <c r="O77" s="543"/>
      <c r="P77" s="543"/>
      <c r="Q77" s="543"/>
      <c r="R77" s="543"/>
      <c r="S77" s="543"/>
      <c r="T77" s="543"/>
      <c r="U77" s="544"/>
      <c r="V77" s="497">
        <v>15231</v>
      </c>
      <c r="W77" s="498"/>
      <c r="X77" s="498"/>
      <c r="Y77" s="498"/>
      <c r="Z77" s="499"/>
    </row>
    <row r="78" spans="2:26" ht="16.5" customHeight="1" x14ac:dyDescent="0.15">
      <c r="B78" s="542" t="s">
        <v>387</v>
      </c>
      <c r="C78" s="543"/>
      <c r="D78" s="543"/>
      <c r="E78" s="543"/>
      <c r="F78" s="543"/>
      <c r="G78" s="543"/>
      <c r="H78" s="543"/>
      <c r="I78" s="543"/>
      <c r="J78" s="543"/>
      <c r="K78" s="543"/>
      <c r="L78" s="543"/>
      <c r="M78" s="543"/>
      <c r="N78" s="543"/>
      <c r="O78" s="543"/>
      <c r="P78" s="543"/>
      <c r="Q78" s="543"/>
      <c r="R78" s="543"/>
      <c r="S78" s="543"/>
      <c r="T78" s="543"/>
      <c r="U78" s="544"/>
      <c r="V78" s="497">
        <v>0</v>
      </c>
      <c r="W78" s="498"/>
      <c r="X78" s="498"/>
      <c r="Y78" s="498"/>
      <c r="Z78" s="499"/>
    </row>
    <row r="79" spans="2:26" ht="16.5" customHeight="1" x14ac:dyDescent="0.15">
      <c r="B79" s="545" t="s">
        <v>388</v>
      </c>
      <c r="C79" s="545"/>
      <c r="D79" s="545"/>
      <c r="E79" s="545"/>
      <c r="F79" s="545"/>
      <c r="G79" s="545"/>
      <c r="H79" s="545"/>
      <c r="I79" s="545"/>
      <c r="J79" s="545"/>
      <c r="K79" s="545"/>
      <c r="L79" s="545"/>
      <c r="M79" s="545"/>
      <c r="N79" s="545"/>
      <c r="O79" s="545"/>
      <c r="P79" s="545"/>
      <c r="Q79" s="545"/>
      <c r="R79" s="545"/>
      <c r="S79" s="545"/>
      <c r="T79" s="545"/>
      <c r="U79" s="545"/>
      <c r="V79" s="513">
        <v>105508</v>
      </c>
      <c r="W79" s="513"/>
      <c r="X79" s="513"/>
      <c r="Y79" s="513"/>
      <c r="Z79" s="513"/>
    </row>
    <row r="80" spans="2:26" ht="16.5" customHeight="1" x14ac:dyDescent="0.15">
      <c r="B80" s="540" t="s">
        <v>391</v>
      </c>
      <c r="C80" s="540"/>
      <c r="D80" s="540"/>
      <c r="E80" s="540"/>
      <c r="F80" s="540"/>
      <c r="G80" s="540"/>
      <c r="H80" s="540"/>
      <c r="I80" s="540"/>
      <c r="J80" s="540"/>
      <c r="K80" s="540"/>
      <c r="L80" s="540"/>
      <c r="M80" s="540"/>
      <c r="N80" s="540"/>
      <c r="O80" s="540"/>
      <c r="P80" s="540"/>
      <c r="Q80" s="540"/>
      <c r="R80" s="540"/>
      <c r="S80" s="540"/>
      <c r="T80" s="540"/>
      <c r="U80" s="540"/>
      <c r="V80" s="503">
        <f>SUM(V70:Z79)</f>
        <v>1538263</v>
      </c>
      <c r="W80" s="504"/>
      <c r="X80" s="504"/>
      <c r="Y80" s="504"/>
      <c r="Z80" s="505"/>
    </row>
    <row r="81" spans="1:26" ht="16.5" customHeight="1" x14ac:dyDescent="0.15">
      <c r="B81" s="537"/>
      <c r="C81" s="537"/>
      <c r="D81" s="537"/>
      <c r="E81" s="537"/>
      <c r="F81" s="537"/>
      <c r="G81" s="537"/>
      <c r="H81" s="537"/>
      <c r="I81" s="537"/>
      <c r="J81" s="537"/>
      <c r="K81" s="537"/>
      <c r="L81" s="537"/>
      <c r="M81" s="537"/>
      <c r="N81" s="537"/>
      <c r="O81" s="537"/>
      <c r="P81" s="537"/>
      <c r="Q81" s="537"/>
      <c r="R81" s="537"/>
      <c r="S81" s="537"/>
      <c r="T81" s="537"/>
      <c r="U81" s="537"/>
      <c r="V81" s="537"/>
      <c r="W81" s="537"/>
      <c r="X81" s="537"/>
      <c r="Y81" s="537"/>
      <c r="Z81" s="537"/>
    </row>
    <row r="82" spans="1:26" ht="16.5" customHeight="1" x14ac:dyDescent="0.15">
      <c r="B82" s="536" t="s">
        <v>434</v>
      </c>
      <c r="C82" s="536"/>
      <c r="D82" s="536"/>
      <c r="E82" s="536"/>
      <c r="F82" s="536"/>
      <c r="G82" s="536"/>
      <c r="H82" s="536"/>
      <c r="I82" s="536"/>
      <c r="J82" s="536"/>
      <c r="K82" s="536"/>
      <c r="L82" s="536"/>
      <c r="M82" s="536"/>
      <c r="N82" s="536"/>
      <c r="O82" s="536"/>
      <c r="P82" s="536"/>
      <c r="Q82" s="536"/>
      <c r="R82" s="536"/>
      <c r="S82" s="536"/>
      <c r="T82" s="536"/>
      <c r="U82" s="536"/>
      <c r="V82" s="537"/>
      <c r="W82" s="537"/>
      <c r="X82" s="537"/>
      <c r="Y82" s="537"/>
      <c r="Z82" s="537"/>
    </row>
    <row r="83" spans="1:26" ht="16.5" customHeight="1" x14ac:dyDescent="0.15">
      <c r="B83" s="537"/>
      <c r="C83" s="537"/>
      <c r="D83" s="537"/>
      <c r="E83" s="537"/>
      <c r="F83" s="537"/>
      <c r="G83" s="537"/>
      <c r="H83" s="537"/>
      <c r="I83" s="537"/>
      <c r="J83" s="537"/>
      <c r="K83" s="537"/>
      <c r="L83" s="537"/>
      <c r="M83" s="537"/>
      <c r="N83" s="537"/>
      <c r="O83" s="537"/>
      <c r="P83" s="537"/>
      <c r="Q83" s="537"/>
      <c r="R83" s="537"/>
      <c r="S83" s="537"/>
      <c r="T83" s="537"/>
      <c r="U83" s="537"/>
      <c r="V83" s="537" t="s">
        <v>360</v>
      </c>
      <c r="W83" s="537"/>
      <c r="X83" s="537"/>
      <c r="Y83" s="537"/>
      <c r="Z83" s="537"/>
    </row>
    <row r="84" spans="1:26" ht="16.5" customHeight="1" x14ac:dyDescent="0.15">
      <c r="B84" s="540" t="s">
        <v>392</v>
      </c>
      <c r="C84" s="540"/>
      <c r="D84" s="540"/>
      <c r="E84" s="540"/>
      <c r="F84" s="540"/>
      <c r="G84" s="540"/>
      <c r="H84" s="540"/>
      <c r="I84" s="540"/>
      <c r="J84" s="540"/>
      <c r="K84" s="540"/>
      <c r="L84" s="540"/>
      <c r="M84" s="540"/>
      <c r="N84" s="540"/>
      <c r="O84" s="540"/>
      <c r="P84" s="540"/>
      <c r="Q84" s="540"/>
      <c r="R84" s="540"/>
      <c r="S84" s="540"/>
      <c r="T84" s="540"/>
      <c r="U84" s="540"/>
      <c r="V84" s="540">
        <v>0</v>
      </c>
      <c r="W84" s="540"/>
      <c r="X84" s="540"/>
      <c r="Y84" s="540"/>
      <c r="Z84" s="540"/>
    </row>
    <row r="85" spans="1:26" ht="16.5" customHeight="1" x14ac:dyDescent="0.15">
      <c r="A85" s="70"/>
      <c r="B85" s="541"/>
      <c r="C85" s="541"/>
      <c r="D85" s="541"/>
      <c r="E85" s="541"/>
      <c r="F85" s="541"/>
      <c r="G85" s="541"/>
      <c r="H85" s="541"/>
      <c r="I85" s="541"/>
      <c r="J85" s="541"/>
      <c r="K85" s="541"/>
      <c r="L85" s="541"/>
      <c r="M85" s="541"/>
      <c r="N85" s="541"/>
      <c r="O85" s="541"/>
      <c r="P85" s="541"/>
      <c r="Q85" s="541"/>
      <c r="R85" s="541"/>
      <c r="S85" s="541"/>
      <c r="T85" s="541"/>
      <c r="U85" s="541"/>
      <c r="V85" s="541"/>
      <c r="W85" s="541"/>
      <c r="X85" s="541"/>
      <c r="Y85" s="541"/>
      <c r="Z85" s="541"/>
    </row>
    <row r="86" spans="1:26" ht="16.5" customHeight="1" x14ac:dyDescent="0.15">
      <c r="A86" s="70"/>
      <c r="B86" s="541"/>
      <c r="C86" s="541"/>
      <c r="D86" s="541"/>
      <c r="E86" s="541"/>
      <c r="F86" s="541"/>
      <c r="G86" s="541"/>
      <c r="H86" s="541"/>
      <c r="I86" s="541"/>
      <c r="J86" s="541"/>
      <c r="K86" s="541"/>
      <c r="L86" s="541"/>
      <c r="M86" s="541"/>
      <c r="N86" s="541"/>
      <c r="O86" s="541"/>
      <c r="P86" s="541"/>
      <c r="Q86" s="541"/>
      <c r="R86" s="541"/>
      <c r="S86" s="541"/>
      <c r="T86" s="541"/>
      <c r="U86" s="541"/>
      <c r="V86" s="541"/>
      <c r="W86" s="541"/>
      <c r="X86" s="541"/>
      <c r="Y86" s="541"/>
      <c r="Z86" s="541"/>
    </row>
    <row r="87" spans="1:26" ht="16.5" customHeight="1" x14ac:dyDescent="0.15">
      <c r="A87" s="70"/>
      <c r="B87" s="71">
        <v>5</v>
      </c>
      <c r="C87" s="72" t="s">
        <v>610</v>
      </c>
      <c r="D87" s="72"/>
      <c r="E87" s="72"/>
      <c r="F87" s="72"/>
      <c r="G87" s="72"/>
      <c r="H87" s="72"/>
      <c r="I87" s="72"/>
      <c r="J87" s="72"/>
      <c r="K87" s="72"/>
      <c r="L87" s="522" t="s">
        <v>609</v>
      </c>
      <c r="M87" s="522"/>
      <c r="N87" s="522"/>
      <c r="O87" s="522"/>
      <c r="P87" s="522"/>
      <c r="Q87" s="522"/>
      <c r="R87" s="522"/>
      <c r="S87" s="522"/>
      <c r="T87" s="538" t="s">
        <v>409</v>
      </c>
      <c r="U87" s="538"/>
      <c r="V87" s="538"/>
      <c r="W87" s="538"/>
      <c r="X87" s="538"/>
      <c r="Y87" s="538"/>
      <c r="Z87" s="538"/>
    </row>
    <row r="88" spans="1:26" ht="16.5" customHeight="1" x14ac:dyDescent="0.15">
      <c r="A88" s="70"/>
      <c r="B88" s="523" t="s">
        <v>399</v>
      </c>
      <c r="C88" s="523"/>
      <c r="D88" s="523"/>
      <c r="E88" s="523"/>
      <c r="F88" s="523"/>
      <c r="G88" s="523"/>
      <c r="H88" s="523"/>
      <c r="I88" s="523"/>
      <c r="J88" s="523"/>
      <c r="K88" s="523"/>
      <c r="L88" s="539" t="s">
        <v>400</v>
      </c>
      <c r="M88" s="539"/>
      <c r="N88" s="539"/>
      <c r="O88" s="539" t="s">
        <v>401</v>
      </c>
      <c r="P88" s="539"/>
      <c r="Q88" s="539"/>
      <c r="R88" s="539" t="s">
        <v>402</v>
      </c>
      <c r="S88" s="539"/>
      <c r="T88" s="539"/>
      <c r="U88" s="539" t="s">
        <v>402</v>
      </c>
      <c r="V88" s="539"/>
      <c r="W88" s="539"/>
      <c r="X88" s="539" t="s">
        <v>404</v>
      </c>
      <c r="Y88" s="539"/>
      <c r="Z88" s="539"/>
    </row>
    <row r="89" spans="1:26" ht="16.5" customHeight="1" x14ac:dyDescent="0.15">
      <c r="A89" s="70"/>
      <c r="B89" s="523"/>
      <c r="C89" s="523"/>
      <c r="D89" s="523"/>
      <c r="E89" s="523"/>
      <c r="F89" s="523"/>
      <c r="G89" s="523"/>
      <c r="H89" s="523"/>
      <c r="I89" s="523"/>
      <c r="J89" s="523"/>
      <c r="K89" s="523"/>
      <c r="L89" s="535" t="s">
        <v>406</v>
      </c>
      <c r="M89" s="535"/>
      <c r="N89" s="535"/>
      <c r="O89" s="535" t="s">
        <v>407</v>
      </c>
      <c r="P89" s="535"/>
      <c r="Q89" s="535"/>
      <c r="R89" s="535" t="s">
        <v>408</v>
      </c>
      <c r="S89" s="535"/>
      <c r="T89" s="535"/>
      <c r="U89" s="535" t="s">
        <v>403</v>
      </c>
      <c r="V89" s="535"/>
      <c r="W89" s="535"/>
      <c r="X89" s="535" t="s">
        <v>405</v>
      </c>
      <c r="Y89" s="535"/>
      <c r="Z89" s="535"/>
    </row>
    <row r="90" spans="1:26" ht="16.5" customHeight="1" x14ac:dyDescent="0.15">
      <c r="A90" s="70"/>
      <c r="B90" s="528" t="s">
        <v>393</v>
      </c>
      <c r="C90" s="528"/>
      <c r="D90" s="528"/>
      <c r="E90" s="528"/>
      <c r="F90" s="528"/>
      <c r="G90" s="528"/>
      <c r="H90" s="528"/>
      <c r="I90" s="528"/>
      <c r="J90" s="528"/>
      <c r="K90" s="528"/>
      <c r="L90" s="529">
        <v>122176</v>
      </c>
      <c r="M90" s="529"/>
      <c r="N90" s="529"/>
      <c r="O90" s="529">
        <v>12644</v>
      </c>
      <c r="P90" s="529"/>
      <c r="Q90" s="529"/>
      <c r="R90" s="529">
        <v>55965</v>
      </c>
      <c r="S90" s="529"/>
      <c r="T90" s="529"/>
      <c r="U90" s="527">
        <f>ROUND((R90/R96*100),1)</f>
        <v>29.5</v>
      </c>
      <c r="V90" s="527"/>
      <c r="W90" s="527"/>
      <c r="X90" s="530">
        <f>ROUND((R90/O90)*100,1)</f>
        <v>442.6</v>
      </c>
      <c r="Y90" s="530"/>
      <c r="Z90" s="530"/>
    </row>
    <row r="91" spans="1:26" ht="16.5" customHeight="1" x14ac:dyDescent="0.15">
      <c r="A91" s="70"/>
      <c r="B91" s="528" t="s">
        <v>394</v>
      </c>
      <c r="C91" s="528"/>
      <c r="D91" s="528"/>
      <c r="E91" s="528"/>
      <c r="F91" s="528"/>
      <c r="G91" s="528"/>
      <c r="H91" s="528"/>
      <c r="I91" s="528"/>
      <c r="J91" s="528"/>
      <c r="K91" s="528"/>
      <c r="L91" s="529">
        <v>9336</v>
      </c>
      <c r="M91" s="529"/>
      <c r="N91" s="529"/>
      <c r="O91" s="529">
        <v>6808</v>
      </c>
      <c r="P91" s="529"/>
      <c r="Q91" s="529"/>
      <c r="R91" s="529">
        <v>5808</v>
      </c>
      <c r="S91" s="529"/>
      <c r="T91" s="529"/>
      <c r="U91" s="523">
        <f>ROUND((R91/R96*100),1)</f>
        <v>3.1</v>
      </c>
      <c r="V91" s="523"/>
      <c r="W91" s="523"/>
      <c r="X91" s="530">
        <f t="shared" ref="X91:X95" si="4">ROUND((R91/O91)*100,1)</f>
        <v>85.3</v>
      </c>
      <c r="Y91" s="530"/>
      <c r="Z91" s="530"/>
    </row>
    <row r="92" spans="1:26" ht="16.5" customHeight="1" x14ac:dyDescent="0.15">
      <c r="A92" s="70"/>
      <c r="B92" s="528" t="s">
        <v>395</v>
      </c>
      <c r="C92" s="528"/>
      <c r="D92" s="528"/>
      <c r="E92" s="528"/>
      <c r="F92" s="528"/>
      <c r="G92" s="528"/>
      <c r="H92" s="528"/>
      <c r="I92" s="528"/>
      <c r="J92" s="528"/>
      <c r="K92" s="528"/>
      <c r="L92" s="529">
        <v>101706</v>
      </c>
      <c r="M92" s="529"/>
      <c r="N92" s="529"/>
      <c r="O92" s="529">
        <v>134188</v>
      </c>
      <c r="P92" s="529"/>
      <c r="Q92" s="529"/>
      <c r="R92" s="529">
        <v>75249</v>
      </c>
      <c r="S92" s="529"/>
      <c r="T92" s="529"/>
      <c r="U92" s="523">
        <f>ROUND((R92/R96*100),1)</f>
        <v>39.700000000000003</v>
      </c>
      <c r="V92" s="523"/>
      <c r="W92" s="523"/>
      <c r="X92" s="530">
        <f t="shared" si="4"/>
        <v>56.1</v>
      </c>
      <c r="Y92" s="530"/>
      <c r="Z92" s="530"/>
    </row>
    <row r="93" spans="1:26" ht="16.5" customHeight="1" x14ac:dyDescent="0.15">
      <c r="A93" s="70"/>
      <c r="B93" s="531" t="s">
        <v>396</v>
      </c>
      <c r="C93" s="531"/>
      <c r="D93" s="531"/>
      <c r="E93" s="531"/>
      <c r="F93" s="531"/>
      <c r="G93" s="531"/>
      <c r="H93" s="531"/>
      <c r="I93" s="531"/>
      <c r="J93" s="531"/>
      <c r="K93" s="531"/>
      <c r="L93" s="529">
        <v>1080</v>
      </c>
      <c r="M93" s="529"/>
      <c r="N93" s="529"/>
      <c r="O93" s="529">
        <v>1080</v>
      </c>
      <c r="P93" s="529"/>
      <c r="Q93" s="529"/>
      <c r="R93" s="529">
        <v>1080</v>
      </c>
      <c r="S93" s="529"/>
      <c r="T93" s="529"/>
      <c r="U93" s="532">
        <f>ROUND((R93/R96*100),1)</f>
        <v>0.6</v>
      </c>
      <c r="V93" s="533"/>
      <c r="W93" s="534"/>
      <c r="X93" s="530">
        <f t="shared" si="4"/>
        <v>100</v>
      </c>
      <c r="Y93" s="530"/>
      <c r="Z93" s="530"/>
    </row>
    <row r="94" spans="1:26" ht="16.5" customHeight="1" x14ac:dyDescent="0.15">
      <c r="A94" s="70"/>
      <c r="B94" s="528" t="s">
        <v>397</v>
      </c>
      <c r="C94" s="528"/>
      <c r="D94" s="528"/>
      <c r="E94" s="528"/>
      <c r="F94" s="528"/>
      <c r="G94" s="528"/>
      <c r="H94" s="528"/>
      <c r="I94" s="528"/>
      <c r="J94" s="528"/>
      <c r="K94" s="528"/>
      <c r="L94" s="529">
        <v>29925</v>
      </c>
      <c r="M94" s="529"/>
      <c r="N94" s="529"/>
      <c r="O94" s="529">
        <v>39195</v>
      </c>
      <c r="P94" s="529"/>
      <c r="Q94" s="529"/>
      <c r="R94" s="529">
        <v>27032</v>
      </c>
      <c r="S94" s="529"/>
      <c r="T94" s="529"/>
      <c r="U94" s="523">
        <f>ROUND((R94/R96*100),1)</f>
        <v>14.3</v>
      </c>
      <c r="V94" s="523"/>
      <c r="W94" s="523"/>
      <c r="X94" s="530">
        <f t="shared" si="4"/>
        <v>69</v>
      </c>
      <c r="Y94" s="530"/>
      <c r="Z94" s="530"/>
    </row>
    <row r="95" spans="1:26" ht="16.5" customHeight="1" x14ac:dyDescent="0.15">
      <c r="A95" s="70"/>
      <c r="B95" s="528" t="s">
        <v>398</v>
      </c>
      <c r="C95" s="528"/>
      <c r="D95" s="528"/>
      <c r="E95" s="528"/>
      <c r="F95" s="528"/>
      <c r="G95" s="528"/>
      <c r="H95" s="528"/>
      <c r="I95" s="528"/>
      <c r="J95" s="528"/>
      <c r="K95" s="528"/>
      <c r="L95" s="529">
        <v>47320</v>
      </c>
      <c r="M95" s="529"/>
      <c r="N95" s="529"/>
      <c r="O95" s="529">
        <v>24333</v>
      </c>
      <c r="P95" s="529"/>
      <c r="Q95" s="529"/>
      <c r="R95" s="529">
        <v>24333</v>
      </c>
      <c r="S95" s="529"/>
      <c r="T95" s="529"/>
      <c r="U95" s="523">
        <f>ROUND((R95/R96*100),1)</f>
        <v>12.8</v>
      </c>
      <c r="V95" s="523"/>
      <c r="W95" s="523"/>
      <c r="X95" s="530">
        <f t="shared" si="4"/>
        <v>100</v>
      </c>
      <c r="Y95" s="530"/>
      <c r="Z95" s="530"/>
    </row>
    <row r="96" spans="1:26" ht="16.5" customHeight="1" x14ac:dyDescent="0.15">
      <c r="A96" s="70"/>
      <c r="B96" s="523" t="s">
        <v>331</v>
      </c>
      <c r="C96" s="523"/>
      <c r="D96" s="523"/>
      <c r="E96" s="523"/>
      <c r="F96" s="523"/>
      <c r="G96" s="523"/>
      <c r="H96" s="523"/>
      <c r="I96" s="523"/>
      <c r="J96" s="523"/>
      <c r="K96" s="523"/>
      <c r="L96" s="524">
        <f>SUM(L90:N95)</f>
        <v>311543</v>
      </c>
      <c r="M96" s="523"/>
      <c r="N96" s="523"/>
      <c r="O96" s="525">
        <f>SUM(O90:Q95)</f>
        <v>218248</v>
      </c>
      <c r="P96" s="526"/>
      <c r="Q96" s="526"/>
      <c r="R96" s="525">
        <f>SUM(R90:T95)</f>
        <v>189467</v>
      </c>
      <c r="S96" s="526"/>
      <c r="T96" s="526"/>
      <c r="U96" s="527">
        <f>SUM(U90:W95)</f>
        <v>100</v>
      </c>
      <c r="V96" s="523"/>
      <c r="W96" s="523"/>
      <c r="X96" s="523">
        <f>ROUND((R96/O96)*100,1)</f>
        <v>86.8</v>
      </c>
      <c r="Y96" s="523"/>
      <c r="Z96" s="523"/>
    </row>
    <row r="97" spans="2:26" ht="16.5" customHeight="1" x14ac:dyDescent="0.15">
      <c r="B97" s="521" t="s">
        <v>507</v>
      </c>
      <c r="C97" s="521"/>
      <c r="D97" s="521"/>
      <c r="E97" s="521"/>
      <c r="F97" s="521"/>
      <c r="G97" s="521"/>
      <c r="H97" s="521"/>
      <c r="I97" s="521"/>
      <c r="J97" s="521"/>
      <c r="K97" s="521"/>
      <c r="L97" s="521"/>
      <c r="M97" s="521"/>
      <c r="N97" s="521"/>
      <c r="O97" s="521"/>
      <c r="P97" s="521"/>
      <c r="Q97" s="521"/>
      <c r="R97" s="521"/>
      <c r="S97" s="521"/>
      <c r="T97" s="521"/>
      <c r="U97" s="521"/>
      <c r="V97" s="521"/>
      <c r="W97" s="521"/>
      <c r="X97" s="521"/>
      <c r="Y97" s="521"/>
      <c r="Z97" s="521"/>
    </row>
  </sheetData>
  <mergeCells count="249">
    <mergeCell ref="V11:Y11"/>
    <mergeCell ref="B12:I12"/>
    <mergeCell ref="J12:M12"/>
    <mergeCell ref="N12:Q12"/>
    <mergeCell ref="R12:U12"/>
    <mergeCell ref="V12:Y12"/>
    <mergeCell ref="B4:Z5"/>
    <mergeCell ref="B10:I11"/>
    <mergeCell ref="J10:M11"/>
    <mergeCell ref="N11:Q11"/>
    <mergeCell ref="R11:U11"/>
    <mergeCell ref="N10:Y10"/>
    <mergeCell ref="R20:U20"/>
    <mergeCell ref="V20:Y20"/>
    <mergeCell ref="J17:M17"/>
    <mergeCell ref="N17:Q17"/>
    <mergeCell ref="R17:U17"/>
    <mergeCell ref="V17:Y17"/>
    <mergeCell ref="J18:M18"/>
    <mergeCell ref="N18:Q18"/>
    <mergeCell ref="R18:U18"/>
    <mergeCell ref="V18:Y18"/>
    <mergeCell ref="B13:D13"/>
    <mergeCell ref="B14:D14"/>
    <mergeCell ref="E13:I14"/>
    <mergeCell ref="J13:M14"/>
    <mergeCell ref="N13:Q14"/>
    <mergeCell ref="R13:U14"/>
    <mergeCell ref="V13:Y14"/>
    <mergeCell ref="B15:D18"/>
    <mergeCell ref="E15:I15"/>
    <mergeCell ref="E16:I16"/>
    <mergeCell ref="E17:I17"/>
    <mergeCell ref="E18:I18"/>
    <mergeCell ref="J15:M15"/>
    <mergeCell ref="N15:Q15"/>
    <mergeCell ref="R15:U15"/>
    <mergeCell ref="V15:Y15"/>
    <mergeCell ref="J16:M16"/>
    <mergeCell ref="N16:Q16"/>
    <mergeCell ref="R16:U16"/>
    <mergeCell ref="V16:Y16"/>
    <mergeCell ref="R22:U22"/>
    <mergeCell ref="V22:Y22"/>
    <mergeCell ref="B23:I23"/>
    <mergeCell ref="J23:M23"/>
    <mergeCell ref="N23:Q23"/>
    <mergeCell ref="R23:U23"/>
    <mergeCell ref="V23:Y23"/>
    <mergeCell ref="B24:I24"/>
    <mergeCell ref="J24:M24"/>
    <mergeCell ref="N24:Q24"/>
    <mergeCell ref="R24:U24"/>
    <mergeCell ref="V24:Y24"/>
    <mergeCell ref="B19:I19"/>
    <mergeCell ref="N20:Q20"/>
    <mergeCell ref="B27:G27"/>
    <mergeCell ref="H27:M27"/>
    <mergeCell ref="N27:S27"/>
    <mergeCell ref="T27:Y27"/>
    <mergeCell ref="B28:G28"/>
    <mergeCell ref="H28:M28"/>
    <mergeCell ref="N28:S28"/>
    <mergeCell ref="T28:Y28"/>
    <mergeCell ref="J19:M19"/>
    <mergeCell ref="N19:Q19"/>
    <mergeCell ref="R19:U19"/>
    <mergeCell ref="V19:Y19"/>
    <mergeCell ref="B20:I20"/>
    <mergeCell ref="J20:M20"/>
    <mergeCell ref="B21:I21"/>
    <mergeCell ref="J21:M21"/>
    <mergeCell ref="N21:Q21"/>
    <mergeCell ref="R21:U21"/>
    <mergeCell ref="V21:Y21"/>
    <mergeCell ref="B22:I22"/>
    <mergeCell ref="J22:M22"/>
    <mergeCell ref="N22:Q22"/>
    <mergeCell ref="B31:G31"/>
    <mergeCell ref="H31:M31"/>
    <mergeCell ref="N31:S31"/>
    <mergeCell ref="T31:Y31"/>
    <mergeCell ref="B32:G32"/>
    <mergeCell ref="H32:M32"/>
    <mergeCell ref="N32:S32"/>
    <mergeCell ref="T32:Y32"/>
    <mergeCell ref="B29:G29"/>
    <mergeCell ref="H29:M29"/>
    <mergeCell ref="N29:S29"/>
    <mergeCell ref="T29:Y29"/>
    <mergeCell ref="B30:G30"/>
    <mergeCell ref="H30:M30"/>
    <mergeCell ref="N30:S30"/>
    <mergeCell ref="T30:Y30"/>
    <mergeCell ref="B38:I38"/>
    <mergeCell ref="J38:Q38"/>
    <mergeCell ref="R38:Y38"/>
    <mergeCell ref="V37:Y37"/>
    <mergeCell ref="B35:G35"/>
    <mergeCell ref="H35:M35"/>
    <mergeCell ref="N35:S35"/>
    <mergeCell ref="T35:Y35"/>
    <mergeCell ref="B33:G33"/>
    <mergeCell ref="H33:M33"/>
    <mergeCell ref="N33:S33"/>
    <mergeCell ref="T33:Y33"/>
    <mergeCell ref="B34:G34"/>
    <mergeCell ref="H34:M34"/>
    <mergeCell ref="N34:S34"/>
    <mergeCell ref="T34:Y34"/>
    <mergeCell ref="B52:U52"/>
    <mergeCell ref="V52:Z52"/>
    <mergeCell ref="B53:U53"/>
    <mergeCell ref="V53:Z53"/>
    <mergeCell ref="B54:U54"/>
    <mergeCell ref="V54:Z54"/>
    <mergeCell ref="B39:I39"/>
    <mergeCell ref="J39:Q39"/>
    <mergeCell ref="R39:Y39"/>
    <mergeCell ref="B40:I40"/>
    <mergeCell ref="J40:Q40"/>
    <mergeCell ref="R40:Y40"/>
    <mergeCell ref="B42:I42"/>
    <mergeCell ref="J42:Q42"/>
    <mergeCell ref="R42:Y42"/>
    <mergeCell ref="B41:I41"/>
    <mergeCell ref="J41:Q41"/>
    <mergeCell ref="R41:Y41"/>
    <mergeCell ref="B59:U59"/>
    <mergeCell ref="V59:Z59"/>
    <mergeCell ref="B60:U60"/>
    <mergeCell ref="V60:Z60"/>
    <mergeCell ref="B61:U61"/>
    <mergeCell ref="V61:Z61"/>
    <mergeCell ref="B55:U55"/>
    <mergeCell ref="V55:Z55"/>
    <mergeCell ref="B56:U56"/>
    <mergeCell ref="V56:Z56"/>
    <mergeCell ref="B57:U57"/>
    <mergeCell ref="V57:Z57"/>
    <mergeCell ref="B58:U58"/>
    <mergeCell ref="V58:Z58"/>
    <mergeCell ref="B73:U73"/>
    <mergeCell ref="V73:Z73"/>
    <mergeCell ref="B74:U74"/>
    <mergeCell ref="V74:Z74"/>
    <mergeCell ref="B68:U68"/>
    <mergeCell ref="V68:Z68"/>
    <mergeCell ref="B70:U70"/>
    <mergeCell ref="V70:Z70"/>
    <mergeCell ref="B71:U71"/>
    <mergeCell ref="V71:Z71"/>
    <mergeCell ref="B69:U69"/>
    <mergeCell ref="V69:Z69"/>
    <mergeCell ref="B72:U72"/>
    <mergeCell ref="V72:Z72"/>
    <mergeCell ref="B65:U65"/>
    <mergeCell ref="V65:Z65"/>
    <mergeCell ref="B66:U66"/>
    <mergeCell ref="V66:Z66"/>
    <mergeCell ref="B67:U67"/>
    <mergeCell ref="V67:Z67"/>
    <mergeCell ref="B62:U62"/>
    <mergeCell ref="V62:Z62"/>
    <mergeCell ref="B63:U63"/>
    <mergeCell ref="V63:Z63"/>
    <mergeCell ref="B64:U64"/>
    <mergeCell ref="V64:Z64"/>
    <mergeCell ref="B78:U78"/>
    <mergeCell ref="V78:Z78"/>
    <mergeCell ref="B79:U79"/>
    <mergeCell ref="V79:Z79"/>
    <mergeCell ref="B75:U75"/>
    <mergeCell ref="V75:Z75"/>
    <mergeCell ref="B76:U76"/>
    <mergeCell ref="V76:Z76"/>
    <mergeCell ref="B77:U77"/>
    <mergeCell ref="V77:Z77"/>
    <mergeCell ref="B82:U82"/>
    <mergeCell ref="V82:Z82"/>
    <mergeCell ref="B83:U83"/>
    <mergeCell ref="V83:Z83"/>
    <mergeCell ref="B81:U81"/>
    <mergeCell ref="V81:Z81"/>
    <mergeCell ref="B49:Z49"/>
    <mergeCell ref="T87:Z87"/>
    <mergeCell ref="R89:T89"/>
    <mergeCell ref="U89:W89"/>
    <mergeCell ref="X89:Z89"/>
    <mergeCell ref="X88:Z88"/>
    <mergeCell ref="U88:W88"/>
    <mergeCell ref="R88:T88"/>
    <mergeCell ref="O88:Q88"/>
    <mergeCell ref="L88:N88"/>
    <mergeCell ref="B84:U84"/>
    <mergeCell ref="V84:Z84"/>
    <mergeCell ref="B85:U85"/>
    <mergeCell ref="V85:Z85"/>
    <mergeCell ref="B86:U86"/>
    <mergeCell ref="V86:Z86"/>
    <mergeCell ref="B80:U80"/>
    <mergeCell ref="V80:Z80"/>
    <mergeCell ref="B90:K90"/>
    <mergeCell ref="L90:N90"/>
    <mergeCell ref="O90:Q90"/>
    <mergeCell ref="R90:T90"/>
    <mergeCell ref="U90:W90"/>
    <mergeCell ref="X90:Z90"/>
    <mergeCell ref="B88:K89"/>
    <mergeCell ref="L89:N89"/>
    <mergeCell ref="O89:Q89"/>
    <mergeCell ref="U93:W93"/>
    <mergeCell ref="X93:Z93"/>
    <mergeCell ref="B92:K92"/>
    <mergeCell ref="L92:N92"/>
    <mergeCell ref="O92:Q92"/>
    <mergeCell ref="R92:T92"/>
    <mergeCell ref="U92:W92"/>
    <mergeCell ref="X92:Z92"/>
    <mergeCell ref="B91:K91"/>
    <mergeCell ref="L91:N91"/>
    <mergeCell ref="O91:Q91"/>
    <mergeCell ref="R91:T91"/>
    <mergeCell ref="U91:W91"/>
    <mergeCell ref="X91:Z91"/>
    <mergeCell ref="B97:Z97"/>
    <mergeCell ref="L87:S87"/>
    <mergeCell ref="B96:K96"/>
    <mergeCell ref="L96:N96"/>
    <mergeCell ref="O96:Q96"/>
    <mergeCell ref="R96:T96"/>
    <mergeCell ref="U96:W96"/>
    <mergeCell ref="X96:Z96"/>
    <mergeCell ref="B95:K95"/>
    <mergeCell ref="L95:N95"/>
    <mergeCell ref="O95:Q95"/>
    <mergeCell ref="R95:T95"/>
    <mergeCell ref="U95:W95"/>
    <mergeCell ref="X95:Z95"/>
    <mergeCell ref="B94:K94"/>
    <mergeCell ref="L94:N94"/>
    <mergeCell ref="O94:Q94"/>
    <mergeCell ref="R94:T94"/>
    <mergeCell ref="U94:W94"/>
    <mergeCell ref="X94:Z94"/>
    <mergeCell ref="B93:K93"/>
    <mergeCell ref="L93:N93"/>
    <mergeCell ref="O93:Q93"/>
    <mergeCell ref="R93:T93"/>
  </mergeCells>
  <phoneticPr fontId="4"/>
  <pageMargins left="0.7" right="0.7" top="0.75" bottom="0.75" header="0.3" footer="0.3"/>
  <pageSetup paperSize="9" scale="98" orientation="portrait" r:id="rId1"/>
  <rowBreaks count="1" manualBreakCount="1">
    <brk id="4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AB50"/>
  <sheetViews>
    <sheetView view="pageBreakPreview" topLeftCell="A19" zoomScale="80" zoomScaleNormal="100" zoomScaleSheetLayoutView="80" workbookViewId="0">
      <selection activeCell="C41" sqref="C41:AA44"/>
    </sheetView>
  </sheetViews>
  <sheetFormatPr defaultColWidth="3.125" defaultRowHeight="15" customHeight="1" x14ac:dyDescent="0.15"/>
  <cols>
    <col min="1" max="1" width="3.125" style="1" customWidth="1"/>
    <col min="2" max="2" width="4.375" style="1" bestFit="1" customWidth="1"/>
    <col min="3" max="3" width="3.75" style="1" bestFit="1" customWidth="1"/>
    <col min="4" max="6" width="3.125" style="1"/>
    <col min="7" max="7" width="2.375" style="1" customWidth="1"/>
    <col min="8" max="11" width="3.125" style="1"/>
    <col min="12" max="12" width="3.875" style="1" customWidth="1"/>
    <col min="13" max="14" width="3.25" style="1" customWidth="1"/>
    <col min="15" max="15" width="3" style="1" customWidth="1"/>
    <col min="16" max="16" width="4" style="1" customWidth="1"/>
    <col min="17" max="19" width="3.25" style="1" customWidth="1"/>
    <col min="20" max="24" width="3.125" style="1"/>
    <col min="25" max="25" width="3.125" style="1" customWidth="1"/>
    <col min="26" max="26" width="3.125" style="1"/>
    <col min="27" max="27" width="3.125" style="1" customWidth="1"/>
    <col min="28" max="16384" width="3.125" style="1"/>
  </cols>
  <sheetData>
    <row r="2" spans="1:27" ht="22.5" customHeight="1" x14ac:dyDescent="0.15">
      <c r="B2" s="96" t="s">
        <v>542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7" ht="15" customHeight="1" x14ac:dyDescent="0.15">
      <c r="A3" s="3"/>
      <c r="B3" s="3"/>
      <c r="C3" s="3"/>
      <c r="D3" s="3"/>
    </row>
    <row r="4" spans="1:27" ht="15" customHeight="1" x14ac:dyDescent="0.15">
      <c r="B4" s="2" t="s">
        <v>543</v>
      </c>
    </row>
    <row r="5" spans="1:27" ht="15" customHeight="1" x14ac:dyDescent="0.15">
      <c r="B5" s="2"/>
    </row>
    <row r="6" spans="1:27" ht="15" customHeight="1" x14ac:dyDescent="0.15">
      <c r="B6" s="2"/>
    </row>
    <row r="7" spans="1:27" ht="15" customHeight="1" x14ac:dyDescent="0.15">
      <c r="B7" s="2" t="s">
        <v>204</v>
      </c>
      <c r="E7" s="97" t="s">
        <v>544</v>
      </c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W7" s="98" t="s">
        <v>218</v>
      </c>
      <c r="X7" s="98"/>
      <c r="Y7" s="98"/>
      <c r="Z7" s="98"/>
      <c r="AA7" s="98"/>
    </row>
    <row r="8" spans="1:27" ht="22.5" customHeight="1" x14ac:dyDescent="0.15">
      <c r="B8" s="99" t="s">
        <v>210</v>
      </c>
      <c r="C8" s="100"/>
      <c r="D8" s="100"/>
      <c r="E8" s="100"/>
      <c r="F8" s="100"/>
      <c r="G8" s="101" t="s">
        <v>211</v>
      </c>
      <c r="H8" s="102"/>
      <c r="I8" s="102"/>
      <c r="J8" s="102"/>
      <c r="K8" s="103"/>
      <c r="L8" s="107" t="s">
        <v>212</v>
      </c>
      <c r="M8" s="108"/>
      <c r="N8" s="108"/>
      <c r="O8" s="108"/>
      <c r="P8" s="108"/>
      <c r="Q8" s="108"/>
      <c r="R8" s="108"/>
      <c r="S8" s="109"/>
      <c r="T8" s="101" t="s">
        <v>215</v>
      </c>
      <c r="U8" s="110"/>
      <c r="V8" s="110"/>
      <c r="W8" s="111"/>
      <c r="X8" s="112" t="s">
        <v>217</v>
      </c>
      <c r="Y8" s="112"/>
      <c r="Z8" s="112"/>
      <c r="AA8" s="112"/>
    </row>
    <row r="9" spans="1:27" ht="22.5" customHeight="1" x14ac:dyDescent="0.15">
      <c r="B9" s="100"/>
      <c r="C9" s="100"/>
      <c r="D9" s="100"/>
      <c r="E9" s="100"/>
      <c r="F9" s="100"/>
      <c r="G9" s="104"/>
      <c r="H9" s="105"/>
      <c r="I9" s="105"/>
      <c r="J9" s="105"/>
      <c r="K9" s="106"/>
      <c r="L9" s="107" t="s">
        <v>213</v>
      </c>
      <c r="M9" s="108"/>
      <c r="N9" s="108"/>
      <c r="O9" s="109"/>
      <c r="P9" s="107" t="s">
        <v>214</v>
      </c>
      <c r="Q9" s="108"/>
      <c r="R9" s="108"/>
      <c r="S9" s="109"/>
      <c r="T9" s="104" t="s">
        <v>216</v>
      </c>
      <c r="U9" s="113"/>
      <c r="V9" s="113"/>
      <c r="W9" s="114"/>
      <c r="X9" s="112" t="s">
        <v>194</v>
      </c>
      <c r="Y9" s="112"/>
      <c r="Z9" s="112" t="s">
        <v>195</v>
      </c>
      <c r="AA9" s="112"/>
    </row>
    <row r="10" spans="1:27" ht="22.5" customHeight="1" x14ac:dyDescent="0.15">
      <c r="B10" s="79" t="s">
        <v>519</v>
      </c>
      <c r="C10" s="80"/>
      <c r="D10" s="80"/>
      <c r="E10" s="80"/>
      <c r="F10" s="81"/>
      <c r="G10" s="78">
        <v>7620048000</v>
      </c>
      <c r="H10" s="78"/>
      <c r="I10" s="78"/>
      <c r="J10" s="78"/>
      <c r="K10" s="78"/>
      <c r="L10" s="92">
        <v>6455733724</v>
      </c>
      <c r="M10" s="93"/>
      <c r="N10" s="93"/>
      <c r="O10" s="94"/>
      <c r="P10" s="95"/>
      <c r="Q10" s="95"/>
      <c r="R10" s="95"/>
      <c r="S10" s="95"/>
      <c r="T10" s="83">
        <f>SUM(L10-P11)</f>
        <v>111731122</v>
      </c>
      <c r="U10" s="84"/>
      <c r="V10" s="84"/>
      <c r="W10" s="85"/>
      <c r="X10" s="115">
        <f>ROUND((L10/G10)*100,1)</f>
        <v>84.7</v>
      </c>
      <c r="Y10" s="116"/>
      <c r="Z10" s="117"/>
      <c r="AA10" s="118"/>
    </row>
    <row r="11" spans="1:27" ht="22.5" customHeight="1" x14ac:dyDescent="0.15">
      <c r="B11" s="79" t="s">
        <v>520</v>
      </c>
      <c r="C11" s="80"/>
      <c r="D11" s="80"/>
      <c r="E11" s="80"/>
      <c r="F11" s="81"/>
      <c r="G11" s="78">
        <v>7620048000</v>
      </c>
      <c r="H11" s="78"/>
      <c r="I11" s="78"/>
      <c r="J11" s="78"/>
      <c r="K11" s="78"/>
      <c r="L11" s="89"/>
      <c r="M11" s="90"/>
      <c r="N11" s="90"/>
      <c r="O11" s="91"/>
      <c r="P11" s="82">
        <v>6344002602</v>
      </c>
      <c r="Q11" s="82"/>
      <c r="R11" s="82"/>
      <c r="S11" s="82"/>
      <c r="T11" s="86"/>
      <c r="U11" s="87"/>
      <c r="V11" s="87"/>
      <c r="W11" s="88"/>
      <c r="X11" s="119"/>
      <c r="Y11" s="120"/>
      <c r="Z11" s="115">
        <f>ROUND((P11/G11)*100,1)</f>
        <v>83.3</v>
      </c>
      <c r="AA11" s="116"/>
    </row>
    <row r="12" spans="1:27" ht="22.5" customHeight="1" x14ac:dyDescent="0.15">
      <c r="B12" s="121" t="s">
        <v>206</v>
      </c>
      <c r="C12" s="122"/>
      <c r="D12" s="122"/>
      <c r="E12" s="122"/>
      <c r="F12" s="122"/>
      <c r="G12" s="82">
        <v>1042752000</v>
      </c>
      <c r="H12" s="82"/>
      <c r="I12" s="82"/>
      <c r="J12" s="82"/>
      <c r="K12" s="82"/>
      <c r="L12" s="82">
        <v>1028041848</v>
      </c>
      <c r="M12" s="82"/>
      <c r="N12" s="82"/>
      <c r="O12" s="82"/>
      <c r="P12" s="78">
        <v>1006594513</v>
      </c>
      <c r="Q12" s="78"/>
      <c r="R12" s="78"/>
      <c r="S12" s="78"/>
      <c r="T12" s="123">
        <f t="shared" ref="T12:T16" si="0">SUM(L12-P12)</f>
        <v>21447335</v>
      </c>
      <c r="U12" s="123"/>
      <c r="V12" s="123"/>
      <c r="W12" s="123"/>
      <c r="X12" s="115">
        <f t="shared" ref="X12:X16" si="1">ROUND((L12/G12)*100,1)</f>
        <v>98.6</v>
      </c>
      <c r="Y12" s="116"/>
      <c r="Z12" s="115">
        <f t="shared" ref="Z12:Z16" si="2">ROUND((P12/G12)*100,1)</f>
        <v>96.5</v>
      </c>
      <c r="AA12" s="116"/>
    </row>
    <row r="13" spans="1:27" ht="22.5" customHeight="1" x14ac:dyDescent="0.15">
      <c r="B13" s="121" t="s">
        <v>207</v>
      </c>
      <c r="C13" s="122"/>
      <c r="D13" s="122"/>
      <c r="E13" s="122"/>
      <c r="F13" s="122"/>
      <c r="G13" s="82">
        <v>947223000</v>
      </c>
      <c r="H13" s="82"/>
      <c r="I13" s="82"/>
      <c r="J13" s="82"/>
      <c r="K13" s="82"/>
      <c r="L13" s="82">
        <v>943326971</v>
      </c>
      <c r="M13" s="82"/>
      <c r="N13" s="82"/>
      <c r="O13" s="82"/>
      <c r="P13" s="78">
        <v>915477483</v>
      </c>
      <c r="Q13" s="78"/>
      <c r="R13" s="78"/>
      <c r="S13" s="78"/>
      <c r="T13" s="123">
        <f t="shared" si="0"/>
        <v>27849488</v>
      </c>
      <c r="U13" s="123"/>
      <c r="V13" s="123"/>
      <c r="W13" s="123"/>
      <c r="X13" s="115">
        <f t="shared" si="1"/>
        <v>99.6</v>
      </c>
      <c r="Y13" s="116"/>
      <c r="Z13" s="115">
        <f t="shared" si="2"/>
        <v>96.6</v>
      </c>
      <c r="AA13" s="116"/>
    </row>
    <row r="14" spans="1:27" ht="22.5" customHeight="1" x14ac:dyDescent="0.15">
      <c r="B14" s="121" t="s">
        <v>205</v>
      </c>
      <c r="C14" s="122"/>
      <c r="D14" s="122"/>
      <c r="E14" s="122"/>
      <c r="F14" s="122"/>
      <c r="G14" s="82">
        <v>183667000</v>
      </c>
      <c r="H14" s="82"/>
      <c r="I14" s="82"/>
      <c r="J14" s="82"/>
      <c r="K14" s="82"/>
      <c r="L14" s="82">
        <v>181267952</v>
      </c>
      <c r="M14" s="82"/>
      <c r="N14" s="82"/>
      <c r="O14" s="82"/>
      <c r="P14" s="78">
        <v>179628976</v>
      </c>
      <c r="Q14" s="78"/>
      <c r="R14" s="78"/>
      <c r="S14" s="78"/>
      <c r="T14" s="123">
        <f t="shared" si="0"/>
        <v>1638976</v>
      </c>
      <c r="U14" s="123"/>
      <c r="V14" s="123"/>
      <c r="W14" s="123"/>
      <c r="X14" s="115">
        <f t="shared" si="1"/>
        <v>98.7</v>
      </c>
      <c r="Y14" s="116"/>
      <c r="Z14" s="115">
        <f t="shared" si="2"/>
        <v>97.8</v>
      </c>
      <c r="AA14" s="116"/>
    </row>
    <row r="15" spans="1:27" ht="22.5" customHeight="1" x14ac:dyDescent="0.15">
      <c r="B15" s="121" t="s">
        <v>208</v>
      </c>
      <c r="C15" s="122"/>
      <c r="D15" s="122"/>
      <c r="E15" s="122"/>
      <c r="F15" s="122"/>
      <c r="G15" s="82">
        <v>133412000</v>
      </c>
      <c r="H15" s="82"/>
      <c r="I15" s="82"/>
      <c r="J15" s="82"/>
      <c r="K15" s="82"/>
      <c r="L15" s="82">
        <v>124002936</v>
      </c>
      <c r="M15" s="82"/>
      <c r="N15" s="82"/>
      <c r="O15" s="82"/>
      <c r="P15" s="78">
        <v>124002936</v>
      </c>
      <c r="Q15" s="78"/>
      <c r="R15" s="78"/>
      <c r="S15" s="78"/>
      <c r="T15" s="123">
        <f t="shared" si="0"/>
        <v>0</v>
      </c>
      <c r="U15" s="123"/>
      <c r="V15" s="123"/>
      <c r="W15" s="123"/>
      <c r="X15" s="115">
        <f t="shared" si="1"/>
        <v>92.9</v>
      </c>
      <c r="Y15" s="116"/>
      <c r="Z15" s="115">
        <f t="shared" si="2"/>
        <v>92.9</v>
      </c>
      <c r="AA15" s="116"/>
    </row>
    <row r="16" spans="1:27" ht="22.5" customHeight="1" x14ac:dyDescent="0.15">
      <c r="B16" s="121" t="s">
        <v>209</v>
      </c>
      <c r="C16" s="122"/>
      <c r="D16" s="122"/>
      <c r="E16" s="122"/>
      <c r="F16" s="122"/>
      <c r="G16" s="82">
        <v>521880000</v>
      </c>
      <c r="H16" s="82"/>
      <c r="I16" s="82"/>
      <c r="J16" s="82"/>
      <c r="K16" s="82"/>
      <c r="L16" s="82">
        <v>452217301</v>
      </c>
      <c r="M16" s="82"/>
      <c r="N16" s="82"/>
      <c r="O16" s="82"/>
      <c r="P16" s="78">
        <v>450879180</v>
      </c>
      <c r="Q16" s="78"/>
      <c r="R16" s="78"/>
      <c r="S16" s="78"/>
      <c r="T16" s="123">
        <f t="shared" si="0"/>
        <v>1338121</v>
      </c>
      <c r="U16" s="123"/>
      <c r="V16" s="123"/>
      <c r="W16" s="123"/>
      <c r="X16" s="115">
        <f t="shared" si="1"/>
        <v>86.7</v>
      </c>
      <c r="Y16" s="116"/>
      <c r="Z16" s="115">
        <f t="shared" si="2"/>
        <v>86.4</v>
      </c>
      <c r="AA16" s="116"/>
    </row>
    <row r="17" spans="1:27" ht="15" customHeight="1" x14ac:dyDescent="0.15"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</row>
    <row r="18" spans="1:27" ht="15" customHeight="1" x14ac:dyDescent="0.15">
      <c r="A18" s="3"/>
      <c r="B18" s="55">
        <v>-1</v>
      </c>
      <c r="C18" s="56" t="s">
        <v>193</v>
      </c>
      <c r="D18" s="56"/>
      <c r="E18" s="56"/>
      <c r="F18" s="56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</row>
    <row r="19" spans="1:27" ht="15" customHeight="1" x14ac:dyDescent="0.15">
      <c r="B19" s="57"/>
      <c r="C19" s="125" t="s">
        <v>546</v>
      </c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</row>
    <row r="20" spans="1:27" ht="15" customHeight="1" x14ac:dyDescent="0.15">
      <c r="B20" s="57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</row>
    <row r="21" spans="1:27" ht="15" customHeight="1" x14ac:dyDescent="0.15">
      <c r="B21" s="47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</row>
    <row r="22" spans="1:27" ht="15" customHeight="1" x14ac:dyDescent="0.15">
      <c r="B22" s="47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</row>
    <row r="23" spans="1:27" ht="15" customHeight="1" x14ac:dyDescent="0.15">
      <c r="A23" s="3"/>
      <c r="B23" s="5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</row>
    <row r="24" spans="1:27" ht="15" customHeight="1" x14ac:dyDescent="0.15">
      <c r="B24" s="55">
        <v>-2</v>
      </c>
      <c r="C24" s="55" t="s">
        <v>200</v>
      </c>
      <c r="D24" s="56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5" spans="1:27" ht="15" customHeight="1" x14ac:dyDescent="0.15">
      <c r="B25" s="47"/>
      <c r="C25" s="125" t="s">
        <v>547</v>
      </c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</row>
    <row r="26" spans="1:27" ht="15" customHeight="1" x14ac:dyDescent="0.15">
      <c r="B26" s="47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</row>
    <row r="27" spans="1:27" ht="15" customHeight="1" x14ac:dyDescent="0.15">
      <c r="B27" s="47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</row>
    <row r="28" spans="1:27" ht="15" customHeight="1" x14ac:dyDescent="0.15">
      <c r="B28" s="47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</row>
    <row r="29" spans="1:27" ht="15" customHeight="1" x14ac:dyDescent="0.15">
      <c r="B29" s="47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</row>
    <row r="30" spans="1:27" ht="15" customHeight="1" x14ac:dyDescent="0.15">
      <c r="B30" s="55">
        <v>-3</v>
      </c>
      <c r="C30" s="56" t="s">
        <v>201</v>
      </c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</row>
    <row r="31" spans="1:27" ht="15" customHeight="1" x14ac:dyDescent="0.15">
      <c r="B31" s="57"/>
      <c r="C31" s="125" t="s">
        <v>548</v>
      </c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</row>
    <row r="32" spans="1:27" ht="15" customHeight="1" x14ac:dyDescent="0.15">
      <c r="B32" s="57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</row>
    <row r="33" spans="2:27" ht="15" customHeight="1" x14ac:dyDescent="0.15">
      <c r="B33" s="57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</row>
    <row r="34" spans="2:27" ht="15" customHeight="1" x14ac:dyDescent="0.15">
      <c r="B34" s="57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</row>
    <row r="35" spans="2:27" ht="15" customHeight="1" x14ac:dyDescent="0.15">
      <c r="B35" s="55">
        <v>-4</v>
      </c>
      <c r="C35" s="55" t="s">
        <v>219</v>
      </c>
      <c r="D35" s="56"/>
      <c r="E35" s="56"/>
      <c r="F35" s="56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</row>
    <row r="36" spans="2:27" ht="15" customHeight="1" x14ac:dyDescent="0.15">
      <c r="B36" s="57"/>
      <c r="C36" s="125" t="s">
        <v>549</v>
      </c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</row>
    <row r="37" spans="2:27" ht="15" customHeight="1" x14ac:dyDescent="0.15">
      <c r="B37" s="47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</row>
    <row r="38" spans="2:27" ht="15" customHeight="1" x14ac:dyDescent="0.15">
      <c r="B38" s="47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</row>
    <row r="39" spans="2:27" ht="15" customHeight="1" x14ac:dyDescent="0.15">
      <c r="B39" s="47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</row>
    <row r="40" spans="2:27" ht="15" customHeight="1" x14ac:dyDescent="0.15">
      <c r="B40" s="55">
        <v>-5</v>
      </c>
      <c r="C40" s="55" t="s">
        <v>203</v>
      </c>
      <c r="D40" s="56"/>
      <c r="E40" s="56"/>
      <c r="F40" s="56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</row>
    <row r="41" spans="2:27" ht="15" customHeight="1" x14ac:dyDescent="0.15">
      <c r="B41" s="57"/>
      <c r="C41" s="125" t="s">
        <v>612</v>
      </c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</row>
    <row r="42" spans="2:27" ht="15" customHeight="1" x14ac:dyDescent="0.15">
      <c r="B42" s="47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</row>
    <row r="43" spans="2:27" ht="15" customHeight="1" x14ac:dyDescent="0.15">
      <c r="B43" s="47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</row>
    <row r="44" spans="2:27" ht="15" customHeight="1" x14ac:dyDescent="0.15">
      <c r="B44" s="47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</row>
    <row r="45" spans="2:27" ht="15" customHeight="1" x14ac:dyDescent="0.15">
      <c r="B45" s="55">
        <v>-6</v>
      </c>
      <c r="C45" s="55" t="s">
        <v>220</v>
      </c>
      <c r="D45" s="56"/>
      <c r="E45" s="56"/>
      <c r="F45" s="56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</row>
    <row r="46" spans="2:27" ht="15" customHeight="1" x14ac:dyDescent="0.15">
      <c r="B46" s="57"/>
      <c r="C46" s="125" t="s">
        <v>550</v>
      </c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</row>
    <row r="47" spans="2:27" ht="15" customHeight="1" x14ac:dyDescent="0.15">
      <c r="B47" s="47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</row>
    <row r="48" spans="2:27" ht="15" customHeight="1" x14ac:dyDescent="0.15">
      <c r="B48" s="47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</row>
    <row r="49" spans="1:28" ht="15" customHeight="1" x14ac:dyDescent="0.15">
      <c r="B49" s="47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</row>
    <row r="50" spans="1:28" ht="15" customHeight="1" x14ac:dyDescent="0.15">
      <c r="A50" s="124" t="s">
        <v>487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</row>
  </sheetData>
  <mergeCells count="68">
    <mergeCell ref="A50:AB50"/>
    <mergeCell ref="C41:AA44"/>
    <mergeCell ref="C46:AA49"/>
    <mergeCell ref="C19:AA23"/>
    <mergeCell ref="C25:AA29"/>
    <mergeCell ref="C31:AA34"/>
    <mergeCell ref="C36:AA39"/>
    <mergeCell ref="Z15:AA15"/>
    <mergeCell ref="B16:F16"/>
    <mergeCell ref="G16:K16"/>
    <mergeCell ref="L16:O16"/>
    <mergeCell ref="P16:S16"/>
    <mergeCell ref="T16:W16"/>
    <mergeCell ref="X16:Y16"/>
    <mergeCell ref="Z16:AA16"/>
    <mergeCell ref="B15:F15"/>
    <mergeCell ref="G15:K15"/>
    <mergeCell ref="L15:O15"/>
    <mergeCell ref="P15:S15"/>
    <mergeCell ref="T15:W15"/>
    <mergeCell ref="X15:Y15"/>
    <mergeCell ref="Z13:AA13"/>
    <mergeCell ref="B14:F14"/>
    <mergeCell ref="G14:K14"/>
    <mergeCell ref="L14:O14"/>
    <mergeCell ref="P14:S14"/>
    <mergeCell ref="T14:W14"/>
    <mergeCell ref="X14:Y14"/>
    <mergeCell ref="Z14:AA14"/>
    <mergeCell ref="B13:F13"/>
    <mergeCell ref="G13:K13"/>
    <mergeCell ref="L13:O13"/>
    <mergeCell ref="P13:S13"/>
    <mergeCell ref="T13:W13"/>
    <mergeCell ref="X13:Y13"/>
    <mergeCell ref="B12:F12"/>
    <mergeCell ref="G12:K12"/>
    <mergeCell ref="L12:O12"/>
    <mergeCell ref="P12:S12"/>
    <mergeCell ref="T12:W12"/>
    <mergeCell ref="X10:Y10"/>
    <mergeCell ref="Z10:AA10"/>
    <mergeCell ref="Z12:AA12"/>
    <mergeCell ref="X12:Y12"/>
    <mergeCell ref="Z11:AA11"/>
    <mergeCell ref="X11:Y11"/>
    <mergeCell ref="B2:Y2"/>
    <mergeCell ref="E7:S7"/>
    <mergeCell ref="W7:AA7"/>
    <mergeCell ref="B8:F9"/>
    <mergeCell ref="G8:K9"/>
    <mergeCell ref="L8:S8"/>
    <mergeCell ref="T8:W8"/>
    <mergeCell ref="X8:AA8"/>
    <mergeCell ref="L9:O9"/>
    <mergeCell ref="P9:S9"/>
    <mergeCell ref="T9:W9"/>
    <mergeCell ref="X9:Y9"/>
    <mergeCell ref="Z9:AA9"/>
    <mergeCell ref="G11:K11"/>
    <mergeCell ref="B11:F11"/>
    <mergeCell ref="P11:S11"/>
    <mergeCell ref="T10:W11"/>
    <mergeCell ref="L11:O11"/>
    <mergeCell ref="B10:F10"/>
    <mergeCell ref="G10:K10"/>
    <mergeCell ref="L10:O10"/>
    <mergeCell ref="P10:S10"/>
  </mergeCells>
  <phoneticPr fontId="12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AW55"/>
  <sheetViews>
    <sheetView view="pageBreakPreview" topLeftCell="A22" zoomScale="90" zoomScaleNormal="100" zoomScaleSheetLayoutView="90" workbookViewId="0">
      <selection activeCell="I52" sqref="I52"/>
    </sheetView>
  </sheetViews>
  <sheetFormatPr defaultColWidth="3.125" defaultRowHeight="15" customHeight="1" x14ac:dyDescent="0.15"/>
  <cols>
    <col min="1" max="1" width="2.375" style="1" customWidth="1"/>
    <col min="2" max="5" width="3.375" style="1" customWidth="1"/>
    <col min="6" max="14" width="4" style="1" customWidth="1"/>
    <col min="15" max="20" width="3.375" style="1" customWidth="1"/>
    <col min="21" max="21" width="2.625" style="1" customWidth="1"/>
    <col min="22" max="22" width="3.125" style="1" customWidth="1"/>
    <col min="23" max="23" width="2.625" style="1" customWidth="1"/>
    <col min="24" max="24" width="3.125" style="1" customWidth="1"/>
    <col min="25" max="25" width="2.625" style="1" customWidth="1"/>
    <col min="26" max="26" width="3.125" style="1" customWidth="1"/>
    <col min="27" max="32" width="3.125" style="1"/>
    <col min="33" max="33" width="2.25" style="1" customWidth="1"/>
    <col min="34" max="34" width="7.25" style="1" customWidth="1"/>
    <col min="35" max="36" width="3.125" style="1"/>
    <col min="37" max="37" width="12.125" style="1" customWidth="1"/>
    <col min="38" max="38" width="5.625" style="1" customWidth="1"/>
    <col min="39" max="39" width="5.75" style="1" bestFit="1" customWidth="1"/>
    <col min="40" max="43" width="3.125" style="1"/>
    <col min="44" max="44" width="5" style="1" customWidth="1"/>
    <col min="45" max="47" width="3.125" style="1"/>
    <col min="48" max="48" width="4.125" style="1" customWidth="1"/>
    <col min="49" max="49" width="5.75" style="1" bestFit="1" customWidth="1"/>
    <col min="50" max="16384" width="3.125" style="1"/>
  </cols>
  <sheetData>
    <row r="2" spans="2:49" ht="15" customHeight="1" x14ac:dyDescent="0.15">
      <c r="B2" s="5"/>
      <c r="C2" s="3"/>
      <c r="D2" s="3"/>
      <c r="E2" s="3"/>
      <c r="F2" s="3"/>
      <c r="G2" s="3"/>
    </row>
    <row r="3" spans="2:49" ht="15" customHeight="1" x14ac:dyDescent="0.15">
      <c r="B3" s="9">
        <v>-1</v>
      </c>
      <c r="C3" s="3" t="s">
        <v>192</v>
      </c>
    </row>
    <row r="4" spans="2:49" ht="15" customHeight="1" x14ac:dyDescent="0.15">
      <c r="B4" s="5"/>
      <c r="C4" s="3" t="s">
        <v>221</v>
      </c>
      <c r="D4" s="3"/>
      <c r="E4" s="3"/>
      <c r="F4" s="3"/>
    </row>
    <row r="5" spans="2:49" ht="15" customHeight="1" x14ac:dyDescent="0.15">
      <c r="B5" s="24" t="s">
        <v>222</v>
      </c>
    </row>
    <row r="6" spans="2:49" ht="15" customHeight="1" x14ac:dyDescent="0.15">
      <c r="B6" s="24"/>
      <c r="C6" s="2"/>
      <c r="D6" s="76" t="s">
        <v>545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 t="s">
        <v>227</v>
      </c>
      <c r="V6" s="76"/>
      <c r="W6" s="76"/>
      <c r="X6" s="76"/>
      <c r="Y6" s="76"/>
      <c r="Z6" s="76"/>
      <c r="AA6" s="76"/>
    </row>
    <row r="7" spans="2:49" ht="19.5" customHeight="1" x14ac:dyDescent="0.15">
      <c r="B7" s="112" t="s">
        <v>210</v>
      </c>
      <c r="C7" s="129"/>
      <c r="D7" s="129"/>
      <c r="E7" s="129"/>
      <c r="F7" s="130" t="s">
        <v>223</v>
      </c>
      <c r="G7" s="130"/>
      <c r="H7" s="130"/>
      <c r="I7" s="130" t="s">
        <v>251</v>
      </c>
      <c r="J7" s="130"/>
      <c r="K7" s="130"/>
      <c r="L7" s="130" t="s">
        <v>213</v>
      </c>
      <c r="M7" s="130"/>
      <c r="N7" s="130"/>
      <c r="O7" s="130" t="s">
        <v>224</v>
      </c>
      <c r="P7" s="130"/>
      <c r="Q7" s="130"/>
      <c r="R7" s="130" t="s">
        <v>225</v>
      </c>
      <c r="S7" s="130"/>
      <c r="T7" s="130"/>
      <c r="U7" s="112" t="s">
        <v>226</v>
      </c>
      <c r="V7" s="112"/>
      <c r="W7" s="112"/>
      <c r="X7" s="112"/>
      <c r="Y7" s="112"/>
      <c r="Z7" s="112"/>
      <c r="AE7" s="76" t="s">
        <v>523</v>
      </c>
      <c r="AF7" s="76"/>
      <c r="AG7" s="76"/>
      <c r="AH7" s="76"/>
      <c r="AI7" s="76" t="s">
        <v>524</v>
      </c>
      <c r="AJ7" s="76"/>
      <c r="AK7" s="76"/>
    </row>
    <row r="8" spans="2:49" ht="19.5" customHeight="1" x14ac:dyDescent="0.15">
      <c r="B8" s="129"/>
      <c r="C8" s="129"/>
      <c r="D8" s="129"/>
      <c r="E8" s="129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1" t="s">
        <v>553</v>
      </c>
      <c r="V8" s="131"/>
      <c r="W8" s="131" t="s">
        <v>521</v>
      </c>
      <c r="X8" s="131"/>
      <c r="Y8" s="132" t="s">
        <v>522</v>
      </c>
      <c r="Z8" s="133"/>
      <c r="AO8" s="76" t="s">
        <v>551</v>
      </c>
      <c r="AP8" s="76"/>
      <c r="AQ8" s="76"/>
      <c r="AR8" s="76"/>
      <c r="AS8" s="76" t="s">
        <v>552</v>
      </c>
      <c r="AT8" s="76"/>
      <c r="AU8" s="76"/>
    </row>
    <row r="9" spans="2:49" ht="19.5" customHeight="1" x14ac:dyDescent="0.15">
      <c r="B9" s="136" t="s">
        <v>193</v>
      </c>
      <c r="C9" s="122"/>
      <c r="D9" s="122"/>
      <c r="E9" s="122"/>
      <c r="F9" s="128">
        <v>7620048000</v>
      </c>
      <c r="G9" s="128"/>
      <c r="H9" s="128"/>
      <c r="I9" s="128">
        <v>6609450190</v>
      </c>
      <c r="J9" s="128"/>
      <c r="K9" s="128"/>
      <c r="L9" s="128">
        <v>6455733724</v>
      </c>
      <c r="M9" s="128"/>
      <c r="N9" s="128"/>
      <c r="O9" s="128">
        <v>7996350</v>
      </c>
      <c r="P9" s="128"/>
      <c r="Q9" s="128"/>
      <c r="R9" s="128">
        <f>SUM(I9-L9-O9)</f>
        <v>145720116</v>
      </c>
      <c r="S9" s="128"/>
      <c r="T9" s="128"/>
      <c r="U9" s="134">
        <f>L9/I9*100</f>
        <v>97.67429269332311</v>
      </c>
      <c r="V9" s="134"/>
      <c r="W9" s="134">
        <v>97.5</v>
      </c>
      <c r="X9" s="134"/>
      <c r="Y9" s="134">
        <v>97.4</v>
      </c>
      <c r="Z9" s="134"/>
      <c r="AA9" s="47"/>
      <c r="AB9" s="47"/>
      <c r="AE9" s="127">
        <v>5967723307</v>
      </c>
      <c r="AF9" s="127"/>
      <c r="AG9" s="127"/>
      <c r="AH9" s="127"/>
      <c r="AI9" s="127">
        <v>5812818855</v>
      </c>
      <c r="AJ9" s="127"/>
      <c r="AK9" s="127"/>
      <c r="AL9" s="127"/>
      <c r="AM9" s="54">
        <f>AI9/AE9*100</f>
        <v>97.404295674729084</v>
      </c>
      <c r="AO9" s="127">
        <v>6144703095</v>
      </c>
      <c r="AP9" s="127"/>
      <c r="AQ9" s="127"/>
      <c r="AR9" s="127"/>
      <c r="AS9" s="127">
        <v>5990027165</v>
      </c>
      <c r="AT9" s="127"/>
      <c r="AU9" s="127"/>
      <c r="AV9" s="127"/>
      <c r="AW9" s="54">
        <f t="shared" ref="AW9:AW15" si="0">AS9/AO9*100</f>
        <v>97.482776179603192</v>
      </c>
    </row>
    <row r="10" spans="2:49" ht="19.5" customHeight="1" x14ac:dyDescent="0.15">
      <c r="B10" s="136" t="s">
        <v>228</v>
      </c>
      <c r="C10" s="122"/>
      <c r="D10" s="122"/>
      <c r="E10" s="122"/>
      <c r="F10" s="128">
        <v>1042752000</v>
      </c>
      <c r="G10" s="128"/>
      <c r="H10" s="128"/>
      <c r="I10" s="128">
        <v>1088333162</v>
      </c>
      <c r="J10" s="128"/>
      <c r="K10" s="128"/>
      <c r="L10" s="128">
        <v>1028041848</v>
      </c>
      <c r="M10" s="128"/>
      <c r="N10" s="128"/>
      <c r="O10" s="128">
        <v>12525835</v>
      </c>
      <c r="P10" s="128"/>
      <c r="Q10" s="128"/>
      <c r="R10" s="128">
        <f>SUM(I10-L10-O10)</f>
        <v>47765479</v>
      </c>
      <c r="S10" s="128"/>
      <c r="T10" s="128"/>
      <c r="U10" s="134">
        <f t="shared" ref="U10:U14" si="1">L10/I10*100</f>
        <v>94.460215299402961</v>
      </c>
      <c r="V10" s="134"/>
      <c r="W10" s="135">
        <v>95.6</v>
      </c>
      <c r="X10" s="135"/>
      <c r="Y10" s="135">
        <v>95.8</v>
      </c>
      <c r="Z10" s="135"/>
      <c r="AA10" s="47"/>
      <c r="AB10" s="47"/>
      <c r="AE10" s="127">
        <v>1423698543</v>
      </c>
      <c r="AF10" s="127"/>
      <c r="AG10" s="127"/>
      <c r="AH10" s="127"/>
      <c r="AI10" s="127">
        <v>1363991980</v>
      </c>
      <c r="AJ10" s="127"/>
      <c r="AK10" s="127"/>
      <c r="AM10" s="54">
        <f t="shared" ref="AM10:AM15" si="2">AI10/AE10*100</f>
        <v>95.806235576094139</v>
      </c>
      <c r="AO10" s="127">
        <v>1416057850</v>
      </c>
      <c r="AP10" s="127"/>
      <c r="AQ10" s="127"/>
      <c r="AR10" s="127"/>
      <c r="AS10" s="127">
        <v>1354416742</v>
      </c>
      <c r="AT10" s="127"/>
      <c r="AU10" s="127"/>
      <c r="AV10" s="127"/>
      <c r="AW10" s="54">
        <f t="shared" si="0"/>
        <v>95.646992246821</v>
      </c>
    </row>
    <row r="11" spans="2:49" ht="19.5" customHeight="1" x14ac:dyDescent="0.15">
      <c r="B11" s="136" t="s">
        <v>207</v>
      </c>
      <c r="C11" s="122"/>
      <c r="D11" s="122"/>
      <c r="E11" s="122"/>
      <c r="F11" s="128">
        <v>947223000</v>
      </c>
      <c r="G11" s="128"/>
      <c r="H11" s="128"/>
      <c r="I11" s="128">
        <v>983057725</v>
      </c>
      <c r="J11" s="128"/>
      <c r="K11" s="128"/>
      <c r="L11" s="128">
        <v>943326971</v>
      </c>
      <c r="M11" s="128"/>
      <c r="N11" s="128"/>
      <c r="O11" s="128">
        <v>15013476</v>
      </c>
      <c r="P11" s="128"/>
      <c r="Q11" s="128"/>
      <c r="R11" s="128">
        <f t="shared" ref="R11:R14" si="3">SUM(I11-L11-O11)</f>
        <v>24717278</v>
      </c>
      <c r="S11" s="128"/>
      <c r="T11" s="128"/>
      <c r="U11" s="134">
        <f t="shared" si="1"/>
        <v>95.958451575160552</v>
      </c>
      <c r="V11" s="134"/>
      <c r="W11" s="135">
        <v>96.2</v>
      </c>
      <c r="X11" s="135"/>
      <c r="Y11" s="135">
        <v>96.3</v>
      </c>
      <c r="Z11" s="135"/>
      <c r="AA11" s="47"/>
      <c r="AB11" s="47"/>
      <c r="AE11" s="127">
        <v>1002657095</v>
      </c>
      <c r="AF11" s="127"/>
      <c r="AG11" s="127"/>
      <c r="AH11" s="127"/>
      <c r="AI11" s="127">
        <v>965167979</v>
      </c>
      <c r="AJ11" s="127"/>
      <c r="AK11" s="127"/>
      <c r="AM11" s="54">
        <f t="shared" si="2"/>
        <v>96.261023216516506</v>
      </c>
      <c r="AO11" s="127">
        <v>1003541183</v>
      </c>
      <c r="AP11" s="127"/>
      <c r="AQ11" s="127"/>
      <c r="AR11" s="127"/>
      <c r="AS11" s="127">
        <v>965581257</v>
      </c>
      <c r="AT11" s="127"/>
      <c r="AU11" s="127"/>
      <c r="AV11" s="127"/>
      <c r="AW11" s="54">
        <f t="shared" si="0"/>
        <v>96.217402270774571</v>
      </c>
    </row>
    <row r="12" spans="2:49" ht="29.25" customHeight="1" x14ac:dyDescent="0.15">
      <c r="B12" s="137" t="s">
        <v>229</v>
      </c>
      <c r="C12" s="138"/>
      <c r="D12" s="138"/>
      <c r="E12" s="139"/>
      <c r="F12" s="128">
        <v>183667000</v>
      </c>
      <c r="G12" s="128"/>
      <c r="H12" s="128"/>
      <c r="I12" s="128">
        <v>181608052</v>
      </c>
      <c r="J12" s="128"/>
      <c r="K12" s="128"/>
      <c r="L12" s="128">
        <v>181267952</v>
      </c>
      <c r="M12" s="128"/>
      <c r="N12" s="128"/>
      <c r="O12" s="128">
        <v>31100</v>
      </c>
      <c r="P12" s="128"/>
      <c r="Q12" s="128"/>
      <c r="R12" s="140">
        <f t="shared" si="3"/>
        <v>309000</v>
      </c>
      <c r="S12" s="140"/>
      <c r="T12" s="140"/>
      <c r="U12" s="134">
        <f t="shared" si="1"/>
        <v>99.812728567783992</v>
      </c>
      <c r="V12" s="134"/>
      <c r="W12" s="135">
        <v>99.4</v>
      </c>
      <c r="X12" s="135"/>
      <c r="Y12" s="135">
        <v>99</v>
      </c>
      <c r="Z12" s="135"/>
      <c r="AA12" s="47"/>
      <c r="AB12" s="47"/>
      <c r="AE12" s="127">
        <v>183766883</v>
      </c>
      <c r="AF12" s="127"/>
      <c r="AG12" s="127"/>
      <c r="AH12" s="127"/>
      <c r="AI12" s="127">
        <v>182015983</v>
      </c>
      <c r="AJ12" s="127"/>
      <c r="AK12" s="127"/>
      <c r="AM12" s="54">
        <f t="shared" si="2"/>
        <v>99.047216793680931</v>
      </c>
      <c r="AO12" s="127">
        <v>192672977</v>
      </c>
      <c r="AP12" s="127"/>
      <c r="AQ12" s="127"/>
      <c r="AR12" s="127"/>
      <c r="AS12" s="127">
        <v>191453977</v>
      </c>
      <c r="AT12" s="127"/>
      <c r="AU12" s="127"/>
      <c r="AV12" s="127"/>
      <c r="AW12" s="54">
        <f t="shared" si="0"/>
        <v>99.36732175991655</v>
      </c>
    </row>
    <row r="13" spans="2:49" ht="17.25" customHeight="1" x14ac:dyDescent="0.15">
      <c r="B13" s="136" t="s">
        <v>208</v>
      </c>
      <c r="C13" s="122"/>
      <c r="D13" s="122"/>
      <c r="E13" s="122"/>
      <c r="F13" s="128">
        <v>133412000</v>
      </c>
      <c r="G13" s="128"/>
      <c r="H13" s="128"/>
      <c r="I13" s="128">
        <v>125522902</v>
      </c>
      <c r="J13" s="128"/>
      <c r="K13" s="128"/>
      <c r="L13" s="128">
        <v>124002936</v>
      </c>
      <c r="M13" s="128"/>
      <c r="N13" s="128"/>
      <c r="O13" s="128"/>
      <c r="P13" s="128"/>
      <c r="Q13" s="128"/>
      <c r="R13" s="128">
        <f t="shared" si="3"/>
        <v>1519966</v>
      </c>
      <c r="S13" s="128"/>
      <c r="T13" s="128"/>
      <c r="U13" s="134">
        <f t="shared" si="1"/>
        <v>98.789092686846899</v>
      </c>
      <c r="V13" s="134"/>
      <c r="W13" s="135">
        <v>97.7</v>
      </c>
      <c r="X13" s="135"/>
      <c r="Y13" s="135">
        <v>97.5</v>
      </c>
      <c r="Z13" s="135"/>
      <c r="AA13" s="47"/>
      <c r="AB13" s="47"/>
      <c r="AE13" s="127">
        <v>125185591</v>
      </c>
      <c r="AF13" s="127"/>
      <c r="AG13" s="127"/>
      <c r="AH13" s="127"/>
      <c r="AI13" s="127">
        <v>121993440</v>
      </c>
      <c r="AJ13" s="127"/>
      <c r="AK13" s="127"/>
      <c r="AM13" s="54">
        <f t="shared" si="2"/>
        <v>97.450065159655637</v>
      </c>
      <c r="AO13" s="127">
        <v>122270748</v>
      </c>
      <c r="AP13" s="127"/>
      <c r="AQ13" s="127"/>
      <c r="AR13" s="127"/>
      <c r="AS13" s="127">
        <v>119410484</v>
      </c>
      <c r="AT13" s="127"/>
      <c r="AU13" s="127"/>
      <c r="AV13" s="127"/>
      <c r="AW13" s="54">
        <f t="shared" si="0"/>
        <v>97.660712765084256</v>
      </c>
    </row>
    <row r="14" spans="2:49" ht="17.25" customHeight="1" x14ac:dyDescent="0.15">
      <c r="B14" s="136" t="s">
        <v>209</v>
      </c>
      <c r="C14" s="122"/>
      <c r="D14" s="122"/>
      <c r="E14" s="122"/>
      <c r="F14" s="128">
        <v>521880000</v>
      </c>
      <c r="G14" s="128"/>
      <c r="H14" s="128"/>
      <c r="I14" s="128">
        <v>498680526</v>
      </c>
      <c r="J14" s="128"/>
      <c r="K14" s="128"/>
      <c r="L14" s="128">
        <v>452217301</v>
      </c>
      <c r="M14" s="128"/>
      <c r="N14" s="128"/>
      <c r="O14" s="128">
        <v>2283259</v>
      </c>
      <c r="P14" s="128"/>
      <c r="Q14" s="128"/>
      <c r="R14" s="128">
        <f t="shared" si="3"/>
        <v>44179966</v>
      </c>
      <c r="S14" s="128"/>
      <c r="T14" s="128"/>
      <c r="U14" s="134">
        <f t="shared" si="1"/>
        <v>90.682767307420391</v>
      </c>
      <c r="V14" s="134"/>
      <c r="W14" s="135">
        <v>91.2</v>
      </c>
      <c r="X14" s="135"/>
      <c r="Y14" s="135">
        <v>92.8</v>
      </c>
      <c r="Z14" s="135"/>
      <c r="AA14" s="47"/>
      <c r="AB14" s="47"/>
      <c r="AE14" s="127">
        <v>698417976</v>
      </c>
      <c r="AF14" s="127"/>
      <c r="AG14" s="127"/>
      <c r="AH14" s="127"/>
      <c r="AI14" s="127">
        <v>648044028</v>
      </c>
      <c r="AJ14" s="127"/>
      <c r="AK14" s="127"/>
      <c r="AM14" s="54">
        <f t="shared" si="2"/>
        <v>92.787421038544409</v>
      </c>
      <c r="AO14" s="127">
        <v>549298868</v>
      </c>
      <c r="AP14" s="127"/>
      <c r="AQ14" s="127"/>
      <c r="AR14" s="127"/>
      <c r="AS14" s="127">
        <v>501059479</v>
      </c>
      <c r="AT14" s="127"/>
      <c r="AU14" s="127"/>
      <c r="AV14" s="127"/>
      <c r="AW14" s="54">
        <f>AS14/AO14*100</f>
        <v>91.218006842861371</v>
      </c>
    </row>
    <row r="15" spans="2:49" ht="17.25" customHeight="1" x14ac:dyDescent="0.15">
      <c r="B15" s="141" t="s">
        <v>230</v>
      </c>
      <c r="C15" s="142"/>
      <c r="D15" s="142"/>
      <c r="E15" s="142"/>
      <c r="F15" s="143">
        <f>SUM(F9:H14)</f>
        <v>10448982000</v>
      </c>
      <c r="G15" s="144"/>
      <c r="H15" s="145"/>
      <c r="I15" s="143">
        <f>SUM(I9:K14)</f>
        <v>9486652557</v>
      </c>
      <c r="J15" s="144"/>
      <c r="K15" s="145"/>
      <c r="L15" s="143">
        <f>SUM(L9:N14)</f>
        <v>9184590732</v>
      </c>
      <c r="M15" s="144"/>
      <c r="N15" s="145"/>
      <c r="O15" s="146">
        <f>SUM(O9:Q14)</f>
        <v>37850020</v>
      </c>
      <c r="P15" s="147"/>
      <c r="Q15" s="147"/>
      <c r="R15" s="146">
        <f>SUM(R9:T14)</f>
        <v>264211805</v>
      </c>
      <c r="S15" s="147"/>
      <c r="T15" s="147"/>
      <c r="U15" s="134">
        <f>L15/I15*100</f>
        <v>96.815928240387436</v>
      </c>
      <c r="V15" s="134"/>
      <c r="W15" s="135">
        <v>96.7</v>
      </c>
      <c r="X15" s="135"/>
      <c r="Y15" s="135">
        <v>96.7</v>
      </c>
      <c r="Z15" s="135"/>
      <c r="AA15" s="47"/>
      <c r="AB15" s="47"/>
      <c r="AE15" s="76">
        <f>SUM(AE9:AH14)</f>
        <v>9401449395</v>
      </c>
      <c r="AF15" s="76"/>
      <c r="AG15" s="76"/>
      <c r="AH15" s="76"/>
      <c r="AI15" s="127">
        <f>SUM(AI9:AL14)</f>
        <v>9094032265</v>
      </c>
      <c r="AJ15" s="76"/>
      <c r="AK15" s="76"/>
      <c r="AL15" s="76"/>
      <c r="AM15" s="54">
        <f t="shared" si="2"/>
        <v>96.730109187595119</v>
      </c>
      <c r="AO15" s="127">
        <f>SUM(AO9:AR14)</f>
        <v>9428544721</v>
      </c>
      <c r="AP15" s="76"/>
      <c r="AQ15" s="76"/>
      <c r="AR15" s="76"/>
      <c r="AS15" s="127">
        <f>SUM(AS9:AV14)</f>
        <v>9121949104</v>
      </c>
      <c r="AT15" s="76"/>
      <c r="AU15" s="76"/>
      <c r="AV15" s="76"/>
      <c r="AW15" s="54">
        <f t="shared" si="0"/>
        <v>96.748219093481879</v>
      </c>
    </row>
    <row r="16" spans="2:49" ht="15" customHeight="1" x14ac:dyDescent="0.15">
      <c r="B16" s="47"/>
      <c r="C16" s="5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</row>
    <row r="17" spans="2:28" ht="15" customHeight="1" x14ac:dyDescent="0.15">
      <c r="B17" s="47" t="s">
        <v>439</v>
      </c>
      <c r="C17" s="148" t="s">
        <v>554</v>
      </c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</row>
    <row r="18" spans="2:28" ht="15" customHeight="1" x14ac:dyDescent="0.15">
      <c r="B18" s="47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</row>
    <row r="19" spans="2:28" ht="15" customHeight="1" x14ac:dyDescent="0.15">
      <c r="B19" s="47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</row>
    <row r="20" spans="2:28" ht="15" customHeight="1" x14ac:dyDescent="0.15">
      <c r="B20" s="47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</row>
    <row r="21" spans="2:28" ht="15" customHeight="1" x14ac:dyDescent="0.15">
      <c r="B21" s="47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</row>
    <row r="22" spans="2:28" ht="15" customHeight="1" x14ac:dyDescent="0.15">
      <c r="B22" s="47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</row>
    <row r="23" spans="2:28" ht="15" customHeight="1" x14ac:dyDescent="0.15">
      <c r="B23" s="47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</row>
    <row r="24" spans="2:28" ht="15" customHeight="1" x14ac:dyDescent="0.15">
      <c r="B24" s="47" t="s">
        <v>440</v>
      </c>
      <c r="C24" s="148" t="s">
        <v>555</v>
      </c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</row>
    <row r="25" spans="2:28" ht="15" customHeight="1" x14ac:dyDescent="0.15">
      <c r="B25" s="47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</row>
    <row r="26" spans="2:28" ht="15" customHeight="1" x14ac:dyDescent="0.15">
      <c r="B26" s="47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</row>
    <row r="27" spans="2:28" ht="15" customHeight="1" x14ac:dyDescent="0.15">
      <c r="B27" s="47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</row>
    <row r="28" spans="2:28" ht="15" customHeight="1" x14ac:dyDescent="0.15">
      <c r="B28" s="47" t="s">
        <v>441</v>
      </c>
      <c r="C28" s="148" t="s">
        <v>556</v>
      </c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</row>
    <row r="29" spans="2:28" ht="15" customHeight="1" x14ac:dyDescent="0.15">
      <c r="B29" s="47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</row>
    <row r="30" spans="2:28" ht="15" customHeight="1" x14ac:dyDescent="0.15">
      <c r="B30" s="4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</row>
    <row r="31" spans="2:28" ht="15" customHeight="1" x14ac:dyDescent="0.15">
      <c r="B31" s="47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</row>
    <row r="32" spans="2:28" ht="15" customHeight="1" x14ac:dyDescent="0.15">
      <c r="B32" s="47" t="s">
        <v>442</v>
      </c>
      <c r="C32" s="148" t="s">
        <v>557</v>
      </c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</row>
    <row r="33" spans="1:28" ht="15" customHeight="1" x14ac:dyDescent="0.15">
      <c r="B33" s="47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</row>
    <row r="34" spans="1:28" ht="15" customHeight="1" x14ac:dyDescent="0.15">
      <c r="B34" s="47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</row>
    <row r="35" spans="1:28" ht="15" customHeight="1" x14ac:dyDescent="0.15"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</row>
    <row r="36" spans="1:28" ht="15" customHeight="1" x14ac:dyDescent="0.15">
      <c r="B36" s="47" t="s">
        <v>144</v>
      </c>
      <c r="C36" s="148" t="s">
        <v>558</v>
      </c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</row>
    <row r="37" spans="1:28" ht="15" customHeight="1" x14ac:dyDescent="0.15">
      <c r="B37" s="47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</row>
    <row r="38" spans="1:28" ht="15" customHeight="1" x14ac:dyDescent="0.15">
      <c r="B38" s="47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</row>
    <row r="39" spans="1:28" ht="15" customHeight="1" x14ac:dyDescent="0.15">
      <c r="B39" s="47" t="s">
        <v>496</v>
      </c>
      <c r="C39" s="148" t="s">
        <v>559</v>
      </c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</row>
    <row r="40" spans="1:28" ht="15" customHeight="1" x14ac:dyDescent="0.15">
      <c r="B40" s="47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</row>
    <row r="41" spans="1:28" ht="15" customHeight="1" x14ac:dyDescent="0.15">
      <c r="B41" s="47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</row>
    <row r="47" spans="1:28" ht="15" customHeight="1" x14ac:dyDescent="0.15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</row>
    <row r="50" spans="1:28" ht="15" customHeight="1" x14ac:dyDescent="0.15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</row>
    <row r="55" spans="1:28" ht="15" customHeight="1" x14ac:dyDescent="0.15">
      <c r="A55" s="124" t="s">
        <v>488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</row>
  </sheetData>
  <mergeCells count="116">
    <mergeCell ref="C36:AB38"/>
    <mergeCell ref="C39:AB41"/>
    <mergeCell ref="A47:AB47"/>
    <mergeCell ref="A50:AB50"/>
    <mergeCell ref="W15:X15"/>
    <mergeCell ref="Y15:Z15"/>
    <mergeCell ref="C17:AB23"/>
    <mergeCell ref="C24:AB26"/>
    <mergeCell ref="C32:AB34"/>
    <mergeCell ref="C28:AB30"/>
    <mergeCell ref="U14:V14"/>
    <mergeCell ref="W14:X14"/>
    <mergeCell ref="Y14:Z14"/>
    <mergeCell ref="B15:E15"/>
    <mergeCell ref="F15:H15"/>
    <mergeCell ref="I15:K15"/>
    <mergeCell ref="L15:N15"/>
    <mergeCell ref="O15:Q15"/>
    <mergeCell ref="R15:T15"/>
    <mergeCell ref="U15:V15"/>
    <mergeCell ref="B14:E14"/>
    <mergeCell ref="F14:H14"/>
    <mergeCell ref="I14:K14"/>
    <mergeCell ref="L14:N14"/>
    <mergeCell ref="O14:Q14"/>
    <mergeCell ref="R14:T14"/>
    <mergeCell ref="B13:E13"/>
    <mergeCell ref="F13:H13"/>
    <mergeCell ref="I13:K13"/>
    <mergeCell ref="L13:N13"/>
    <mergeCell ref="O13:Q13"/>
    <mergeCell ref="R13:T13"/>
    <mergeCell ref="U13:V13"/>
    <mergeCell ref="W13:X13"/>
    <mergeCell ref="Y13:Z13"/>
    <mergeCell ref="R11:T11"/>
    <mergeCell ref="U11:V11"/>
    <mergeCell ref="W11:X11"/>
    <mergeCell ref="Y11:Z11"/>
    <mergeCell ref="B12:E12"/>
    <mergeCell ref="F12:H12"/>
    <mergeCell ref="I12:K12"/>
    <mergeCell ref="L12:N12"/>
    <mergeCell ref="O12:Q12"/>
    <mergeCell ref="R12:T12"/>
    <mergeCell ref="U12:V12"/>
    <mergeCell ref="W12:X12"/>
    <mergeCell ref="B11:E11"/>
    <mergeCell ref="F11:H11"/>
    <mergeCell ref="I11:K11"/>
    <mergeCell ref="L11:N11"/>
    <mergeCell ref="Y12:Z12"/>
    <mergeCell ref="Y10:Z10"/>
    <mergeCell ref="AE7:AH7"/>
    <mergeCell ref="AI7:AK7"/>
    <mergeCell ref="AE9:AH9"/>
    <mergeCell ref="AE10:AH10"/>
    <mergeCell ref="AI10:AK10"/>
    <mergeCell ref="B9:E9"/>
    <mergeCell ref="F9:H9"/>
    <mergeCell ref="I9:K9"/>
    <mergeCell ref="L9:N9"/>
    <mergeCell ref="B10:E10"/>
    <mergeCell ref="F10:H10"/>
    <mergeCell ref="I10:K10"/>
    <mergeCell ref="A55:AB55"/>
    <mergeCell ref="O9:Q9"/>
    <mergeCell ref="D6:T6"/>
    <mergeCell ref="U6:AA6"/>
    <mergeCell ref="B7:E8"/>
    <mergeCell ref="F7:H8"/>
    <mergeCell ref="I7:K8"/>
    <mergeCell ref="L7:N8"/>
    <mergeCell ref="O7:Q8"/>
    <mergeCell ref="R7:T8"/>
    <mergeCell ref="U7:Z7"/>
    <mergeCell ref="U8:V8"/>
    <mergeCell ref="W8:X8"/>
    <mergeCell ref="Y8:Z8"/>
    <mergeCell ref="R9:T9"/>
    <mergeCell ref="U9:V9"/>
    <mergeCell ref="O11:Q11"/>
    <mergeCell ref="W9:X9"/>
    <mergeCell ref="Y9:Z9"/>
    <mergeCell ref="L10:N10"/>
    <mergeCell ref="O10:Q10"/>
    <mergeCell ref="R10:T10"/>
    <mergeCell ref="U10:V10"/>
    <mergeCell ref="W10:X10"/>
    <mergeCell ref="AE14:AH14"/>
    <mergeCell ref="AI14:AK14"/>
    <mergeCell ref="AE15:AH15"/>
    <mergeCell ref="AI9:AL9"/>
    <mergeCell ref="AI15:AL15"/>
    <mergeCell ref="AE11:AH11"/>
    <mergeCell ref="AI11:AK11"/>
    <mergeCell ref="AE12:AH12"/>
    <mergeCell ref="AI12:AK12"/>
    <mergeCell ref="AE13:AH13"/>
    <mergeCell ref="AI13:AK13"/>
    <mergeCell ref="AO15:AR15"/>
    <mergeCell ref="AS15:AV15"/>
    <mergeCell ref="AO8:AR8"/>
    <mergeCell ref="AS8:AU8"/>
    <mergeCell ref="AS10:AV10"/>
    <mergeCell ref="AS11:AV11"/>
    <mergeCell ref="AS12:AV12"/>
    <mergeCell ref="AS13:AV13"/>
    <mergeCell ref="AS14:AV14"/>
    <mergeCell ref="AO12:AR12"/>
    <mergeCell ref="AO13:AR13"/>
    <mergeCell ref="AO14:AR14"/>
    <mergeCell ref="AO9:AR9"/>
    <mergeCell ref="AS9:AV9"/>
    <mergeCell ref="AO10:AR10"/>
    <mergeCell ref="AO11:AR11"/>
  </mergeCells>
  <phoneticPr fontId="12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M100"/>
  <sheetViews>
    <sheetView view="pageBreakPreview" zoomScale="80" zoomScaleNormal="100" zoomScaleSheetLayoutView="80" workbookViewId="0">
      <selection activeCell="A98" sqref="A98:Z98"/>
    </sheetView>
  </sheetViews>
  <sheetFormatPr defaultColWidth="3.125" defaultRowHeight="15" customHeight="1" x14ac:dyDescent="0.15"/>
  <cols>
    <col min="1" max="1" width="3.125" style="1"/>
    <col min="2" max="2" width="7.125" style="1" customWidth="1"/>
    <col min="3" max="3" width="3.75" style="1" bestFit="1" customWidth="1"/>
    <col min="4" max="26" width="3.125" style="1"/>
    <col min="27" max="27" width="3.875" style="1" customWidth="1"/>
    <col min="28" max="31" width="3.125" style="1"/>
    <col min="32" max="32" width="13.375" style="1" bestFit="1" customWidth="1"/>
    <col min="33" max="16384" width="3.125" style="1"/>
  </cols>
  <sheetData>
    <row r="1" spans="1:28" ht="15" customHeight="1" x14ac:dyDescent="0.15">
      <c r="B1" s="3" t="s">
        <v>443</v>
      </c>
    </row>
    <row r="4" spans="1:28" ht="18" customHeight="1" x14ac:dyDescent="0.15">
      <c r="A4" s="25"/>
      <c r="B4" s="7" t="s">
        <v>444</v>
      </c>
      <c r="C4" s="25"/>
      <c r="D4" s="25"/>
      <c r="E4" s="25"/>
      <c r="F4" s="149" t="s">
        <v>445</v>
      </c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20"/>
      <c r="V4" s="20"/>
      <c r="W4" s="20"/>
      <c r="X4" s="20" t="s">
        <v>446</v>
      </c>
      <c r="Y4" s="25"/>
      <c r="Z4" s="25"/>
      <c r="AA4" s="25"/>
      <c r="AB4" s="25"/>
    </row>
    <row r="5" spans="1:28" ht="18" customHeight="1" x14ac:dyDescent="0.15">
      <c r="A5" s="7"/>
      <c r="B5" s="112" t="s">
        <v>231</v>
      </c>
      <c r="C5" s="112"/>
      <c r="D5" s="112"/>
      <c r="E5" s="112"/>
      <c r="F5" s="112"/>
      <c r="G5" s="112" t="s">
        <v>232</v>
      </c>
      <c r="H5" s="112"/>
      <c r="I5" s="112"/>
      <c r="J5" s="107" t="s">
        <v>252</v>
      </c>
      <c r="K5" s="108"/>
      <c r="L5" s="108"/>
      <c r="M5" s="109"/>
      <c r="N5" s="107" t="s">
        <v>402</v>
      </c>
      <c r="O5" s="108"/>
      <c r="P5" s="108"/>
      <c r="Q5" s="109"/>
      <c r="R5" s="107" t="s">
        <v>447</v>
      </c>
      <c r="S5" s="108"/>
      <c r="T5" s="108"/>
      <c r="U5" s="109"/>
      <c r="V5" s="107" t="s">
        <v>448</v>
      </c>
      <c r="W5" s="108"/>
      <c r="X5" s="108"/>
      <c r="Y5" s="109"/>
      <c r="Z5" s="107" t="s">
        <v>449</v>
      </c>
      <c r="AA5" s="109"/>
      <c r="AB5" s="7"/>
    </row>
    <row r="6" spans="1:28" ht="18" customHeight="1" x14ac:dyDescent="0.15">
      <c r="A6" s="7"/>
      <c r="B6" s="150" t="s">
        <v>233</v>
      </c>
      <c r="C6" s="150"/>
      <c r="D6" s="150"/>
      <c r="E6" s="150"/>
      <c r="F6" s="150"/>
      <c r="G6" s="151">
        <v>30</v>
      </c>
      <c r="H6" s="152"/>
      <c r="I6" s="153"/>
      <c r="J6" s="154">
        <v>148901596</v>
      </c>
      <c r="K6" s="155"/>
      <c r="L6" s="155"/>
      <c r="M6" s="156"/>
      <c r="N6" s="154">
        <v>136364829</v>
      </c>
      <c r="O6" s="155"/>
      <c r="P6" s="155"/>
      <c r="Q6" s="156"/>
      <c r="R6" s="154">
        <v>1058550</v>
      </c>
      <c r="S6" s="155"/>
      <c r="T6" s="155"/>
      <c r="U6" s="156"/>
      <c r="V6" s="154">
        <f t="shared" ref="V6:V15" si="0">SUM(J6-N6-R6)</f>
        <v>11478217</v>
      </c>
      <c r="W6" s="155"/>
      <c r="X6" s="155"/>
      <c r="Y6" s="156"/>
      <c r="Z6" s="157">
        <f t="shared" ref="Z6:Z9" si="1">ROUND((N6/J6*100),1)</f>
        <v>91.6</v>
      </c>
      <c r="AA6" s="158"/>
      <c r="AB6" s="7"/>
    </row>
    <row r="7" spans="1:28" ht="18" customHeight="1" x14ac:dyDescent="0.15">
      <c r="A7" s="7"/>
      <c r="B7" s="150"/>
      <c r="C7" s="150"/>
      <c r="D7" s="150"/>
      <c r="E7" s="150"/>
      <c r="F7" s="150"/>
      <c r="G7" s="159">
        <v>29</v>
      </c>
      <c r="H7" s="160"/>
      <c r="I7" s="161"/>
      <c r="J7" s="162">
        <v>150303182</v>
      </c>
      <c r="K7" s="163"/>
      <c r="L7" s="163"/>
      <c r="M7" s="164"/>
      <c r="N7" s="162">
        <v>136011099</v>
      </c>
      <c r="O7" s="163"/>
      <c r="P7" s="163"/>
      <c r="Q7" s="164"/>
      <c r="R7" s="162">
        <v>698460</v>
      </c>
      <c r="S7" s="163"/>
      <c r="T7" s="163"/>
      <c r="U7" s="164"/>
      <c r="V7" s="162">
        <f t="shared" ref="V7:V8" si="2">SUM(J7-N7-R7)</f>
        <v>13593623</v>
      </c>
      <c r="W7" s="163"/>
      <c r="X7" s="163"/>
      <c r="Y7" s="164"/>
      <c r="Z7" s="165">
        <f t="shared" ref="Z7:Z8" si="3">ROUND((N7/J7*100),1)</f>
        <v>90.5</v>
      </c>
      <c r="AA7" s="166"/>
      <c r="AB7" s="7"/>
    </row>
    <row r="8" spans="1:28" ht="18" customHeight="1" x14ac:dyDescent="0.15">
      <c r="A8" s="7"/>
      <c r="B8" s="150"/>
      <c r="C8" s="150"/>
      <c r="D8" s="150"/>
      <c r="E8" s="150"/>
      <c r="F8" s="150"/>
      <c r="G8" s="167">
        <v>28</v>
      </c>
      <c r="H8" s="168"/>
      <c r="I8" s="169"/>
      <c r="J8" s="170">
        <v>142455309</v>
      </c>
      <c r="K8" s="171"/>
      <c r="L8" s="171"/>
      <c r="M8" s="172"/>
      <c r="N8" s="170">
        <v>129003814</v>
      </c>
      <c r="O8" s="171"/>
      <c r="P8" s="171"/>
      <c r="Q8" s="172"/>
      <c r="R8" s="170">
        <v>599180</v>
      </c>
      <c r="S8" s="171"/>
      <c r="T8" s="171"/>
      <c r="U8" s="172"/>
      <c r="V8" s="170">
        <f t="shared" si="2"/>
        <v>12852315</v>
      </c>
      <c r="W8" s="171"/>
      <c r="X8" s="171"/>
      <c r="Y8" s="172"/>
      <c r="Z8" s="173">
        <f t="shared" si="3"/>
        <v>90.6</v>
      </c>
      <c r="AA8" s="174"/>
      <c r="AB8" s="7"/>
    </row>
    <row r="9" spans="1:28" ht="18" customHeight="1" x14ac:dyDescent="0.15">
      <c r="B9" s="150" t="s">
        <v>234</v>
      </c>
      <c r="C9" s="150"/>
      <c r="D9" s="150"/>
      <c r="E9" s="150"/>
      <c r="F9" s="150"/>
      <c r="G9" s="151">
        <v>30</v>
      </c>
      <c r="H9" s="152"/>
      <c r="I9" s="153"/>
      <c r="J9" s="175">
        <v>135910800</v>
      </c>
      <c r="K9" s="176"/>
      <c r="L9" s="176"/>
      <c r="M9" s="177"/>
      <c r="N9" s="175">
        <v>104790538</v>
      </c>
      <c r="O9" s="176"/>
      <c r="P9" s="176"/>
      <c r="Q9" s="177"/>
      <c r="R9" s="175">
        <v>5998200</v>
      </c>
      <c r="S9" s="176"/>
      <c r="T9" s="176"/>
      <c r="U9" s="177"/>
      <c r="V9" s="175">
        <f>SUM(J9-N9-R9)</f>
        <v>25122062</v>
      </c>
      <c r="W9" s="176"/>
      <c r="X9" s="176"/>
      <c r="Y9" s="177"/>
      <c r="Z9" s="157">
        <f t="shared" si="1"/>
        <v>77.099999999999994</v>
      </c>
      <c r="AA9" s="158"/>
    </row>
    <row r="10" spans="1:28" ht="18" customHeight="1" x14ac:dyDescent="0.15">
      <c r="B10" s="150"/>
      <c r="C10" s="150"/>
      <c r="D10" s="150"/>
      <c r="E10" s="150"/>
      <c r="F10" s="150"/>
      <c r="G10" s="159">
        <v>29</v>
      </c>
      <c r="H10" s="160"/>
      <c r="I10" s="161"/>
      <c r="J10" s="175">
        <v>137417500</v>
      </c>
      <c r="K10" s="176"/>
      <c r="L10" s="176"/>
      <c r="M10" s="177"/>
      <c r="N10" s="175">
        <v>105230600</v>
      </c>
      <c r="O10" s="176"/>
      <c r="P10" s="176"/>
      <c r="Q10" s="177"/>
      <c r="R10" s="175">
        <v>3644200</v>
      </c>
      <c r="S10" s="176"/>
      <c r="T10" s="176"/>
      <c r="U10" s="177"/>
      <c r="V10" s="178">
        <f t="shared" ref="V10:V11" si="4">SUM(J10-N10-R10)</f>
        <v>28542700</v>
      </c>
      <c r="W10" s="179"/>
      <c r="X10" s="179"/>
      <c r="Y10" s="180"/>
      <c r="Z10" s="165">
        <f t="shared" ref="Z10:Z12" si="5">ROUND((N10/J10*100),1)</f>
        <v>76.599999999999994</v>
      </c>
      <c r="AA10" s="166"/>
    </row>
    <row r="11" spans="1:28" ht="18" customHeight="1" x14ac:dyDescent="0.15">
      <c r="B11" s="150"/>
      <c r="C11" s="150"/>
      <c r="D11" s="150"/>
      <c r="E11" s="150"/>
      <c r="F11" s="150"/>
      <c r="G11" s="167">
        <v>28</v>
      </c>
      <c r="H11" s="168"/>
      <c r="I11" s="169"/>
      <c r="J11" s="178">
        <v>135786600</v>
      </c>
      <c r="K11" s="179"/>
      <c r="L11" s="179"/>
      <c r="M11" s="180"/>
      <c r="N11" s="178">
        <v>103461900</v>
      </c>
      <c r="O11" s="179"/>
      <c r="P11" s="179"/>
      <c r="Q11" s="180"/>
      <c r="R11" s="178">
        <v>3319900</v>
      </c>
      <c r="S11" s="179"/>
      <c r="T11" s="179"/>
      <c r="U11" s="180"/>
      <c r="V11" s="162">
        <f t="shared" si="4"/>
        <v>29004800</v>
      </c>
      <c r="W11" s="163"/>
      <c r="X11" s="163"/>
      <c r="Y11" s="164"/>
      <c r="Z11" s="173">
        <f t="shared" si="5"/>
        <v>76.2</v>
      </c>
      <c r="AA11" s="174"/>
    </row>
    <row r="12" spans="1:28" ht="18" customHeight="1" x14ac:dyDescent="0.15">
      <c r="B12" s="150" t="s">
        <v>235</v>
      </c>
      <c r="C12" s="150"/>
      <c r="D12" s="150"/>
      <c r="E12" s="150"/>
      <c r="F12" s="150"/>
      <c r="G12" s="151">
        <v>30</v>
      </c>
      <c r="H12" s="152"/>
      <c r="I12" s="153"/>
      <c r="J12" s="182">
        <v>38435045</v>
      </c>
      <c r="K12" s="183"/>
      <c r="L12" s="183"/>
      <c r="M12" s="184"/>
      <c r="N12" s="154">
        <v>29707345</v>
      </c>
      <c r="O12" s="155"/>
      <c r="P12" s="155"/>
      <c r="Q12" s="156"/>
      <c r="R12" s="154">
        <v>939600</v>
      </c>
      <c r="S12" s="155"/>
      <c r="T12" s="155"/>
      <c r="U12" s="156"/>
      <c r="V12" s="154">
        <f t="shared" si="0"/>
        <v>7788100</v>
      </c>
      <c r="W12" s="155"/>
      <c r="X12" s="155"/>
      <c r="Y12" s="156"/>
      <c r="Z12" s="157">
        <f t="shared" si="5"/>
        <v>77.3</v>
      </c>
      <c r="AA12" s="158"/>
    </row>
    <row r="13" spans="1:28" ht="18" customHeight="1" x14ac:dyDescent="0.15">
      <c r="B13" s="150"/>
      <c r="C13" s="150"/>
      <c r="D13" s="150"/>
      <c r="E13" s="150"/>
      <c r="F13" s="150"/>
      <c r="G13" s="159">
        <v>29</v>
      </c>
      <c r="H13" s="160"/>
      <c r="I13" s="161"/>
      <c r="J13" s="178">
        <v>36158400</v>
      </c>
      <c r="K13" s="179"/>
      <c r="L13" s="179"/>
      <c r="M13" s="180"/>
      <c r="N13" s="175">
        <v>28036955</v>
      </c>
      <c r="O13" s="176"/>
      <c r="P13" s="176"/>
      <c r="Q13" s="177"/>
      <c r="R13" s="175">
        <v>624500</v>
      </c>
      <c r="S13" s="176"/>
      <c r="T13" s="176"/>
      <c r="U13" s="177"/>
      <c r="V13" s="162">
        <f t="shared" ref="V13:V14" si="6">SUM(J13-N13-R13)</f>
        <v>7496945</v>
      </c>
      <c r="W13" s="163"/>
      <c r="X13" s="163"/>
      <c r="Y13" s="164"/>
      <c r="Z13" s="165">
        <f t="shared" ref="Z13:Z14" si="7">ROUND((N13/J13*100),1)</f>
        <v>77.5</v>
      </c>
      <c r="AA13" s="166"/>
    </row>
    <row r="14" spans="1:28" ht="18" customHeight="1" x14ac:dyDescent="0.15">
      <c r="B14" s="181"/>
      <c r="C14" s="181"/>
      <c r="D14" s="181"/>
      <c r="E14" s="181"/>
      <c r="F14" s="181"/>
      <c r="G14" s="167">
        <v>28</v>
      </c>
      <c r="H14" s="168"/>
      <c r="I14" s="169"/>
      <c r="J14" s="162">
        <v>32860900</v>
      </c>
      <c r="K14" s="163"/>
      <c r="L14" s="163"/>
      <c r="M14" s="164"/>
      <c r="N14" s="162">
        <v>27265900</v>
      </c>
      <c r="O14" s="163"/>
      <c r="P14" s="163"/>
      <c r="Q14" s="164"/>
      <c r="R14" s="162">
        <v>498900</v>
      </c>
      <c r="S14" s="163"/>
      <c r="T14" s="163"/>
      <c r="U14" s="164"/>
      <c r="V14" s="170">
        <f t="shared" si="6"/>
        <v>5096100</v>
      </c>
      <c r="W14" s="171"/>
      <c r="X14" s="171"/>
      <c r="Y14" s="172"/>
      <c r="Z14" s="173">
        <f t="shared" si="7"/>
        <v>83</v>
      </c>
      <c r="AA14" s="174"/>
    </row>
    <row r="15" spans="1:28" ht="18" customHeight="1" x14ac:dyDescent="0.15">
      <c r="B15" s="150" t="s">
        <v>398</v>
      </c>
      <c r="C15" s="150"/>
      <c r="D15" s="150"/>
      <c r="E15" s="150"/>
      <c r="F15" s="150"/>
      <c r="G15" s="151">
        <v>30</v>
      </c>
      <c r="H15" s="152"/>
      <c r="I15" s="153"/>
      <c r="J15" s="182">
        <v>46073668</v>
      </c>
      <c r="K15" s="183"/>
      <c r="L15" s="183"/>
      <c r="M15" s="184"/>
      <c r="N15" s="154">
        <v>46073668</v>
      </c>
      <c r="O15" s="155"/>
      <c r="P15" s="155"/>
      <c r="Q15" s="156"/>
      <c r="R15" s="182">
        <v>0</v>
      </c>
      <c r="S15" s="183"/>
      <c r="T15" s="183"/>
      <c r="U15" s="184"/>
      <c r="V15" s="154">
        <f t="shared" si="0"/>
        <v>0</v>
      </c>
      <c r="W15" s="155"/>
      <c r="X15" s="155"/>
      <c r="Y15" s="156"/>
      <c r="Z15" s="157">
        <f>ROUND((N15/J15*100),1)</f>
        <v>100</v>
      </c>
      <c r="AA15" s="158"/>
    </row>
    <row r="16" spans="1:28" ht="18" customHeight="1" x14ac:dyDescent="0.15">
      <c r="B16" s="150"/>
      <c r="C16" s="150"/>
      <c r="D16" s="150"/>
      <c r="E16" s="150"/>
      <c r="F16" s="150"/>
      <c r="G16" s="159">
        <v>29</v>
      </c>
      <c r="H16" s="160"/>
      <c r="I16" s="161"/>
      <c r="J16" s="178">
        <v>47606167</v>
      </c>
      <c r="K16" s="179"/>
      <c r="L16" s="179"/>
      <c r="M16" s="180"/>
      <c r="N16" s="175">
        <v>47606167</v>
      </c>
      <c r="O16" s="176"/>
      <c r="P16" s="176"/>
      <c r="Q16" s="177"/>
      <c r="R16" s="178">
        <v>0</v>
      </c>
      <c r="S16" s="179"/>
      <c r="T16" s="179"/>
      <c r="U16" s="180"/>
      <c r="V16" s="162">
        <f t="shared" ref="V16:V17" si="8">SUM(J16-N16-R16)</f>
        <v>0</v>
      </c>
      <c r="W16" s="163"/>
      <c r="X16" s="163"/>
      <c r="Y16" s="164"/>
      <c r="Z16" s="165">
        <f>ROUND((N16/J16*100),1)</f>
        <v>100</v>
      </c>
      <c r="AA16" s="166"/>
    </row>
    <row r="17" spans="2:39" ht="18" customHeight="1" thickBot="1" x14ac:dyDescent="0.2">
      <c r="B17" s="181"/>
      <c r="C17" s="181"/>
      <c r="D17" s="181"/>
      <c r="E17" s="181"/>
      <c r="F17" s="181"/>
      <c r="G17" s="159">
        <v>28</v>
      </c>
      <c r="H17" s="160"/>
      <c r="I17" s="161"/>
      <c r="J17" s="162">
        <v>49465484</v>
      </c>
      <c r="K17" s="163"/>
      <c r="L17" s="163"/>
      <c r="M17" s="164"/>
      <c r="N17" s="162">
        <v>49465484</v>
      </c>
      <c r="O17" s="163"/>
      <c r="P17" s="163"/>
      <c r="Q17" s="164"/>
      <c r="R17" s="162">
        <v>0</v>
      </c>
      <c r="S17" s="163"/>
      <c r="T17" s="163"/>
      <c r="U17" s="164"/>
      <c r="V17" s="185">
        <f t="shared" si="8"/>
        <v>0</v>
      </c>
      <c r="W17" s="186"/>
      <c r="X17" s="186"/>
      <c r="Y17" s="187"/>
      <c r="Z17" s="188">
        <f>ROUND((N17/J17*100),1)</f>
        <v>100</v>
      </c>
      <c r="AA17" s="189"/>
    </row>
    <row r="18" spans="2:39" ht="18" customHeight="1" x14ac:dyDescent="0.15">
      <c r="B18" s="190" t="s">
        <v>450</v>
      </c>
      <c r="C18" s="191"/>
      <c r="D18" s="191"/>
      <c r="E18" s="191"/>
      <c r="F18" s="191"/>
      <c r="G18" s="195">
        <v>30</v>
      </c>
      <c r="H18" s="196"/>
      <c r="I18" s="197"/>
      <c r="J18" s="198">
        <f>SUM(J6,J9,J12,J15)</f>
        <v>369321109</v>
      </c>
      <c r="K18" s="199"/>
      <c r="L18" s="199"/>
      <c r="M18" s="200"/>
      <c r="N18" s="198">
        <f t="shared" ref="N18:N20" si="9">SUM(N6,N9,N12,N15)</f>
        <v>316936380</v>
      </c>
      <c r="O18" s="199"/>
      <c r="P18" s="199"/>
      <c r="Q18" s="200"/>
      <c r="R18" s="198">
        <f t="shared" ref="R18:R20" si="10">SUM(R6,R9,R12,R15)</f>
        <v>7996350</v>
      </c>
      <c r="S18" s="199"/>
      <c r="T18" s="199"/>
      <c r="U18" s="200"/>
      <c r="V18" s="198">
        <f t="shared" ref="V18:V20" si="11">SUM(V6,V9,V12,V15)</f>
        <v>44388379</v>
      </c>
      <c r="W18" s="199"/>
      <c r="X18" s="199"/>
      <c r="Y18" s="200"/>
      <c r="Z18" s="201">
        <f>ROUND((N18/J18*100),1)</f>
        <v>85.8</v>
      </c>
      <c r="AA18" s="202"/>
      <c r="AF18" s="230">
        <f>J18-J19</f>
        <v>-2164140</v>
      </c>
      <c r="AG18" s="76"/>
      <c r="AH18" s="76"/>
      <c r="AI18" s="76"/>
      <c r="AJ18" s="76"/>
      <c r="AK18" s="76"/>
      <c r="AL18" s="76"/>
    </row>
    <row r="19" spans="2:39" ht="18" customHeight="1" x14ac:dyDescent="0.15">
      <c r="B19" s="192"/>
      <c r="C19" s="150"/>
      <c r="D19" s="150"/>
      <c r="E19" s="150"/>
      <c r="F19" s="150"/>
      <c r="G19" s="159">
        <v>29</v>
      </c>
      <c r="H19" s="160"/>
      <c r="I19" s="161"/>
      <c r="J19" s="178">
        <f>SUM(J7,J10,J13,J16)</f>
        <v>371485249</v>
      </c>
      <c r="K19" s="179"/>
      <c r="L19" s="179"/>
      <c r="M19" s="180"/>
      <c r="N19" s="178">
        <f t="shared" si="9"/>
        <v>316884821</v>
      </c>
      <c r="O19" s="179"/>
      <c r="P19" s="179"/>
      <c r="Q19" s="180"/>
      <c r="R19" s="178">
        <f t="shared" si="10"/>
        <v>4967160</v>
      </c>
      <c r="S19" s="179"/>
      <c r="T19" s="179"/>
      <c r="U19" s="180"/>
      <c r="V19" s="178">
        <f t="shared" si="11"/>
        <v>49633268</v>
      </c>
      <c r="W19" s="179"/>
      <c r="X19" s="179"/>
      <c r="Y19" s="180"/>
      <c r="Z19" s="165">
        <f t="shared" ref="Z19:Z20" si="12">ROUND((N19/J19*100),1)</f>
        <v>85.3</v>
      </c>
      <c r="AA19" s="203"/>
      <c r="AF19" s="230">
        <f>N18-N19</f>
        <v>51559</v>
      </c>
      <c r="AG19" s="76"/>
      <c r="AH19" s="76"/>
      <c r="AI19" s="76"/>
      <c r="AJ19" s="76"/>
      <c r="AK19" s="76"/>
      <c r="AL19" s="76"/>
    </row>
    <row r="20" spans="2:39" ht="18" customHeight="1" thickBot="1" x14ac:dyDescent="0.2">
      <c r="B20" s="193"/>
      <c r="C20" s="194"/>
      <c r="D20" s="194"/>
      <c r="E20" s="194"/>
      <c r="F20" s="194"/>
      <c r="G20" s="159">
        <v>28</v>
      </c>
      <c r="H20" s="160"/>
      <c r="I20" s="161"/>
      <c r="J20" s="185">
        <f>SUM(J8,J11,J14,J17)</f>
        <v>360568293</v>
      </c>
      <c r="K20" s="186"/>
      <c r="L20" s="186"/>
      <c r="M20" s="187"/>
      <c r="N20" s="185">
        <f t="shared" si="9"/>
        <v>309197098</v>
      </c>
      <c r="O20" s="186"/>
      <c r="P20" s="186"/>
      <c r="Q20" s="187"/>
      <c r="R20" s="185">
        <f t="shared" si="10"/>
        <v>4417980</v>
      </c>
      <c r="S20" s="186"/>
      <c r="T20" s="186"/>
      <c r="U20" s="187"/>
      <c r="V20" s="185">
        <f t="shared" si="11"/>
        <v>46953215</v>
      </c>
      <c r="W20" s="186"/>
      <c r="X20" s="186"/>
      <c r="Y20" s="187"/>
      <c r="Z20" s="188">
        <f t="shared" si="12"/>
        <v>85.8</v>
      </c>
      <c r="AA20" s="204"/>
      <c r="AF20" s="230">
        <f>R18-R19</f>
        <v>3029190</v>
      </c>
      <c r="AG20" s="230"/>
      <c r="AH20" s="230"/>
      <c r="AI20" s="230"/>
      <c r="AJ20" s="230"/>
      <c r="AK20" s="230"/>
      <c r="AL20" s="230"/>
    </row>
    <row r="21" spans="2:39" ht="18" customHeight="1" x14ac:dyDescent="0.15">
      <c r="B21" s="207" t="s">
        <v>236</v>
      </c>
      <c r="C21" s="207"/>
      <c r="D21" s="207"/>
      <c r="E21" s="207"/>
      <c r="F21" s="207"/>
      <c r="G21" s="195">
        <v>30</v>
      </c>
      <c r="H21" s="196"/>
      <c r="I21" s="197"/>
      <c r="J21" s="175">
        <v>89203770</v>
      </c>
      <c r="K21" s="176"/>
      <c r="L21" s="176"/>
      <c r="M21" s="177"/>
      <c r="N21" s="175">
        <v>48571410</v>
      </c>
      <c r="O21" s="176"/>
      <c r="P21" s="176"/>
      <c r="Q21" s="177"/>
      <c r="R21" s="198">
        <v>0</v>
      </c>
      <c r="S21" s="199"/>
      <c r="T21" s="199"/>
      <c r="U21" s="200"/>
      <c r="V21" s="175">
        <f t="shared" ref="V21:V42" si="13">SUM(J21-N21-R21)</f>
        <v>40632360</v>
      </c>
      <c r="W21" s="176"/>
      <c r="X21" s="176"/>
      <c r="Y21" s="177"/>
      <c r="Z21" s="205">
        <f t="shared" ref="Z21:Z42" si="14">ROUND((N21/J21*100),1)</f>
        <v>54.4</v>
      </c>
      <c r="AA21" s="206"/>
      <c r="AF21" s="230">
        <f>V18-V19</f>
        <v>-5244889</v>
      </c>
      <c r="AG21" s="230"/>
      <c r="AH21" s="230"/>
      <c r="AI21" s="230"/>
      <c r="AJ21" s="230"/>
      <c r="AK21" s="230"/>
      <c r="AL21" s="230"/>
      <c r="AM21" s="49"/>
    </row>
    <row r="22" spans="2:39" ht="18" customHeight="1" x14ac:dyDescent="0.15">
      <c r="B22" s="150"/>
      <c r="C22" s="150"/>
      <c r="D22" s="150"/>
      <c r="E22" s="150"/>
      <c r="F22" s="150"/>
      <c r="G22" s="159">
        <v>29</v>
      </c>
      <c r="H22" s="160"/>
      <c r="I22" s="161"/>
      <c r="J22" s="175">
        <v>82922160</v>
      </c>
      <c r="K22" s="176"/>
      <c r="L22" s="176"/>
      <c r="M22" s="177"/>
      <c r="N22" s="175">
        <v>45186100</v>
      </c>
      <c r="O22" s="176"/>
      <c r="P22" s="176"/>
      <c r="Q22" s="177"/>
      <c r="R22" s="175">
        <v>0</v>
      </c>
      <c r="S22" s="176"/>
      <c r="T22" s="176"/>
      <c r="U22" s="177"/>
      <c r="V22" s="175">
        <f t="shared" ref="V22:V23" si="15">SUM(J22-N22-R22)</f>
        <v>37736060</v>
      </c>
      <c r="W22" s="176"/>
      <c r="X22" s="176"/>
      <c r="Y22" s="177"/>
      <c r="Z22" s="205">
        <f t="shared" ref="Z22:Z23" si="16">ROUND((N22/J22*100),1)</f>
        <v>54.5</v>
      </c>
      <c r="AA22" s="206"/>
    </row>
    <row r="23" spans="2:39" ht="18" customHeight="1" x14ac:dyDescent="0.15">
      <c r="B23" s="181"/>
      <c r="C23" s="181"/>
      <c r="D23" s="181"/>
      <c r="E23" s="181"/>
      <c r="F23" s="181"/>
      <c r="G23" s="167">
        <v>28</v>
      </c>
      <c r="H23" s="168"/>
      <c r="I23" s="169"/>
      <c r="J23" s="175">
        <v>78360360</v>
      </c>
      <c r="K23" s="176"/>
      <c r="L23" s="176"/>
      <c r="M23" s="177"/>
      <c r="N23" s="175">
        <v>43369100</v>
      </c>
      <c r="O23" s="176"/>
      <c r="P23" s="176"/>
      <c r="Q23" s="177"/>
      <c r="R23" s="175">
        <v>0</v>
      </c>
      <c r="S23" s="176"/>
      <c r="T23" s="176"/>
      <c r="U23" s="177"/>
      <c r="V23" s="162">
        <f t="shared" si="15"/>
        <v>34991260</v>
      </c>
      <c r="W23" s="163"/>
      <c r="X23" s="163"/>
      <c r="Y23" s="164"/>
      <c r="Z23" s="208">
        <f t="shared" si="16"/>
        <v>55.3</v>
      </c>
      <c r="AA23" s="209"/>
    </row>
    <row r="24" spans="2:39" ht="18" customHeight="1" x14ac:dyDescent="0.15">
      <c r="B24" s="150" t="s">
        <v>241</v>
      </c>
      <c r="C24" s="150"/>
      <c r="D24" s="150"/>
      <c r="E24" s="150"/>
      <c r="F24" s="150"/>
      <c r="G24" s="151">
        <v>30</v>
      </c>
      <c r="H24" s="152"/>
      <c r="I24" s="153"/>
      <c r="J24" s="182">
        <v>61661942</v>
      </c>
      <c r="K24" s="183"/>
      <c r="L24" s="183"/>
      <c r="M24" s="184"/>
      <c r="N24" s="154">
        <v>9556445</v>
      </c>
      <c r="O24" s="155"/>
      <c r="P24" s="155"/>
      <c r="Q24" s="156"/>
      <c r="R24" s="154">
        <v>0</v>
      </c>
      <c r="S24" s="155"/>
      <c r="T24" s="155"/>
      <c r="U24" s="156"/>
      <c r="V24" s="154">
        <f t="shared" si="13"/>
        <v>52105497</v>
      </c>
      <c r="W24" s="155"/>
      <c r="X24" s="155"/>
      <c r="Y24" s="156"/>
      <c r="Z24" s="157">
        <f t="shared" si="14"/>
        <v>15.5</v>
      </c>
      <c r="AA24" s="158"/>
    </row>
    <row r="25" spans="2:39" ht="18" customHeight="1" x14ac:dyDescent="0.15">
      <c r="B25" s="150"/>
      <c r="C25" s="150"/>
      <c r="D25" s="150"/>
      <c r="E25" s="150"/>
      <c r="F25" s="150"/>
      <c r="G25" s="159">
        <v>29</v>
      </c>
      <c r="H25" s="160"/>
      <c r="I25" s="161"/>
      <c r="J25" s="178">
        <v>68429097</v>
      </c>
      <c r="K25" s="179"/>
      <c r="L25" s="179"/>
      <c r="M25" s="180"/>
      <c r="N25" s="175">
        <v>10767155</v>
      </c>
      <c r="O25" s="176"/>
      <c r="P25" s="176"/>
      <c r="Q25" s="177"/>
      <c r="R25" s="175">
        <v>0</v>
      </c>
      <c r="S25" s="176"/>
      <c r="T25" s="176"/>
      <c r="U25" s="177"/>
      <c r="V25" s="178">
        <f t="shared" ref="V25:V26" si="17">SUM(J25-N25-R25)</f>
        <v>57661942</v>
      </c>
      <c r="W25" s="179"/>
      <c r="X25" s="179"/>
      <c r="Y25" s="180"/>
      <c r="Z25" s="165">
        <f t="shared" si="14"/>
        <v>15.7</v>
      </c>
      <c r="AA25" s="166"/>
    </row>
    <row r="26" spans="2:39" ht="18" customHeight="1" x14ac:dyDescent="0.15">
      <c r="B26" s="150"/>
      <c r="C26" s="150"/>
      <c r="D26" s="150"/>
      <c r="E26" s="150"/>
      <c r="F26" s="150"/>
      <c r="G26" s="167">
        <v>28</v>
      </c>
      <c r="H26" s="168"/>
      <c r="I26" s="169"/>
      <c r="J26" s="162">
        <v>70406683</v>
      </c>
      <c r="K26" s="163"/>
      <c r="L26" s="163"/>
      <c r="M26" s="164"/>
      <c r="N26" s="162">
        <v>7229846</v>
      </c>
      <c r="O26" s="163"/>
      <c r="P26" s="163"/>
      <c r="Q26" s="164"/>
      <c r="R26" s="162">
        <v>0</v>
      </c>
      <c r="S26" s="163"/>
      <c r="T26" s="163"/>
      <c r="U26" s="164"/>
      <c r="V26" s="170">
        <f t="shared" si="17"/>
        <v>63176837</v>
      </c>
      <c r="W26" s="171"/>
      <c r="X26" s="171"/>
      <c r="Y26" s="172"/>
      <c r="Z26" s="173">
        <f t="shared" si="14"/>
        <v>10.3</v>
      </c>
      <c r="AA26" s="174"/>
    </row>
    <row r="27" spans="2:39" ht="18" customHeight="1" x14ac:dyDescent="0.15">
      <c r="B27" s="150" t="s">
        <v>237</v>
      </c>
      <c r="C27" s="150"/>
      <c r="D27" s="150"/>
      <c r="E27" s="150"/>
      <c r="F27" s="150"/>
      <c r="G27" s="151">
        <v>30</v>
      </c>
      <c r="H27" s="152"/>
      <c r="I27" s="153"/>
      <c r="J27" s="182">
        <v>27325980</v>
      </c>
      <c r="K27" s="183"/>
      <c r="L27" s="183"/>
      <c r="M27" s="184"/>
      <c r="N27" s="182">
        <v>26718980</v>
      </c>
      <c r="O27" s="183"/>
      <c r="P27" s="183"/>
      <c r="Q27" s="184"/>
      <c r="R27" s="182">
        <v>0</v>
      </c>
      <c r="S27" s="183"/>
      <c r="T27" s="183"/>
      <c r="U27" s="184"/>
      <c r="V27" s="154">
        <f t="shared" si="13"/>
        <v>607000</v>
      </c>
      <c r="W27" s="155"/>
      <c r="X27" s="155"/>
      <c r="Y27" s="156"/>
      <c r="Z27" s="157">
        <f t="shared" si="14"/>
        <v>97.8</v>
      </c>
      <c r="AA27" s="158"/>
    </row>
    <row r="28" spans="2:39" ht="18" customHeight="1" x14ac:dyDescent="0.15">
      <c r="B28" s="150"/>
      <c r="C28" s="150"/>
      <c r="D28" s="150"/>
      <c r="E28" s="150"/>
      <c r="F28" s="150"/>
      <c r="G28" s="159">
        <v>29</v>
      </c>
      <c r="H28" s="160"/>
      <c r="I28" s="161"/>
      <c r="J28" s="178">
        <v>26368210</v>
      </c>
      <c r="K28" s="179"/>
      <c r="L28" s="179"/>
      <c r="M28" s="180"/>
      <c r="N28" s="178">
        <v>26090710</v>
      </c>
      <c r="O28" s="179"/>
      <c r="P28" s="179"/>
      <c r="Q28" s="180"/>
      <c r="R28" s="178">
        <v>0</v>
      </c>
      <c r="S28" s="179"/>
      <c r="T28" s="179"/>
      <c r="U28" s="180"/>
      <c r="V28" s="178">
        <f t="shared" ref="V28:V29" si="18">SUM(J28-N28-R28)</f>
        <v>277500</v>
      </c>
      <c r="W28" s="179"/>
      <c r="X28" s="179"/>
      <c r="Y28" s="180"/>
      <c r="Z28" s="165">
        <f t="shared" si="14"/>
        <v>98.9</v>
      </c>
      <c r="AA28" s="166"/>
    </row>
    <row r="29" spans="2:39" ht="18" customHeight="1" x14ac:dyDescent="0.15">
      <c r="B29" s="150"/>
      <c r="C29" s="150"/>
      <c r="D29" s="150"/>
      <c r="E29" s="150"/>
      <c r="F29" s="150"/>
      <c r="G29" s="167">
        <v>28</v>
      </c>
      <c r="H29" s="168"/>
      <c r="I29" s="169"/>
      <c r="J29" s="162">
        <v>24654970</v>
      </c>
      <c r="K29" s="163"/>
      <c r="L29" s="163"/>
      <c r="M29" s="164"/>
      <c r="N29" s="162">
        <v>24289810</v>
      </c>
      <c r="O29" s="163"/>
      <c r="P29" s="163"/>
      <c r="Q29" s="164"/>
      <c r="R29" s="162">
        <v>0</v>
      </c>
      <c r="S29" s="163"/>
      <c r="T29" s="163"/>
      <c r="U29" s="164"/>
      <c r="V29" s="170">
        <f t="shared" si="18"/>
        <v>365160</v>
      </c>
      <c r="W29" s="171"/>
      <c r="X29" s="171"/>
      <c r="Y29" s="172"/>
      <c r="Z29" s="173">
        <f t="shared" si="14"/>
        <v>98.5</v>
      </c>
      <c r="AA29" s="174"/>
    </row>
    <row r="30" spans="2:39" ht="18" customHeight="1" x14ac:dyDescent="0.15">
      <c r="B30" s="150" t="s">
        <v>238</v>
      </c>
      <c r="C30" s="150"/>
      <c r="D30" s="150"/>
      <c r="E30" s="150"/>
      <c r="F30" s="150"/>
      <c r="G30" s="151">
        <v>30</v>
      </c>
      <c r="H30" s="152"/>
      <c r="I30" s="153"/>
      <c r="J30" s="182">
        <v>165676008</v>
      </c>
      <c r="K30" s="183"/>
      <c r="L30" s="183"/>
      <c r="M30" s="184"/>
      <c r="N30" s="154">
        <v>105384694</v>
      </c>
      <c r="O30" s="155"/>
      <c r="P30" s="155"/>
      <c r="Q30" s="156"/>
      <c r="R30" s="154">
        <v>12525835</v>
      </c>
      <c r="S30" s="155"/>
      <c r="T30" s="155"/>
      <c r="U30" s="156"/>
      <c r="V30" s="154">
        <f t="shared" si="13"/>
        <v>47765479</v>
      </c>
      <c r="W30" s="155"/>
      <c r="X30" s="155"/>
      <c r="Y30" s="156"/>
      <c r="Z30" s="157">
        <f t="shared" si="14"/>
        <v>63.6</v>
      </c>
      <c r="AA30" s="158"/>
    </row>
    <row r="31" spans="2:39" ht="18" customHeight="1" x14ac:dyDescent="0.15">
      <c r="B31" s="150"/>
      <c r="C31" s="150"/>
      <c r="D31" s="150"/>
      <c r="E31" s="150"/>
      <c r="F31" s="150"/>
      <c r="G31" s="159">
        <v>29</v>
      </c>
      <c r="H31" s="160"/>
      <c r="I31" s="161"/>
      <c r="J31" s="178">
        <v>164785263</v>
      </c>
      <c r="K31" s="179"/>
      <c r="L31" s="179"/>
      <c r="M31" s="180"/>
      <c r="N31" s="175">
        <v>103144155</v>
      </c>
      <c r="O31" s="176"/>
      <c r="P31" s="176"/>
      <c r="Q31" s="177"/>
      <c r="R31" s="175">
        <v>3206400</v>
      </c>
      <c r="S31" s="176"/>
      <c r="T31" s="176"/>
      <c r="U31" s="177"/>
      <c r="V31" s="178">
        <f t="shared" ref="V31:V32" si="19">SUM(J31-N31-R31)</f>
        <v>58434708</v>
      </c>
      <c r="W31" s="179"/>
      <c r="X31" s="179"/>
      <c r="Y31" s="180"/>
      <c r="Z31" s="165">
        <f t="shared" si="14"/>
        <v>62.6</v>
      </c>
      <c r="AA31" s="166"/>
    </row>
    <row r="32" spans="2:39" s="47" customFormat="1" ht="18" customHeight="1" x14ac:dyDescent="0.15">
      <c r="B32" s="150"/>
      <c r="C32" s="150"/>
      <c r="D32" s="150"/>
      <c r="E32" s="150"/>
      <c r="F32" s="150"/>
      <c r="G32" s="167">
        <v>28</v>
      </c>
      <c r="H32" s="168"/>
      <c r="I32" s="169"/>
      <c r="J32" s="162">
        <v>154968250</v>
      </c>
      <c r="K32" s="163"/>
      <c r="L32" s="163"/>
      <c r="M32" s="164"/>
      <c r="N32" s="162">
        <v>95383687</v>
      </c>
      <c r="O32" s="163"/>
      <c r="P32" s="163"/>
      <c r="Q32" s="164"/>
      <c r="R32" s="162">
        <v>2863400</v>
      </c>
      <c r="S32" s="163"/>
      <c r="T32" s="163"/>
      <c r="U32" s="164"/>
      <c r="V32" s="210">
        <f t="shared" si="19"/>
        <v>56721163</v>
      </c>
      <c r="W32" s="211"/>
      <c r="X32" s="211"/>
      <c r="Y32" s="212"/>
      <c r="Z32" s="213">
        <f t="shared" si="14"/>
        <v>61.6</v>
      </c>
      <c r="AA32" s="214"/>
    </row>
    <row r="33" spans="1:38" ht="18" customHeight="1" x14ac:dyDescent="0.15">
      <c r="B33" s="150" t="s">
        <v>239</v>
      </c>
      <c r="C33" s="150"/>
      <c r="D33" s="150"/>
      <c r="E33" s="150"/>
      <c r="F33" s="150"/>
      <c r="G33" s="151">
        <v>30</v>
      </c>
      <c r="H33" s="152"/>
      <c r="I33" s="153"/>
      <c r="J33" s="154">
        <v>162848126</v>
      </c>
      <c r="K33" s="155"/>
      <c r="L33" s="155"/>
      <c r="M33" s="156"/>
      <c r="N33" s="154">
        <v>123115772</v>
      </c>
      <c r="O33" s="155"/>
      <c r="P33" s="155"/>
      <c r="Q33" s="156"/>
      <c r="R33" s="182">
        <v>15013476</v>
      </c>
      <c r="S33" s="183"/>
      <c r="T33" s="183"/>
      <c r="U33" s="184"/>
      <c r="V33" s="154">
        <f t="shared" si="13"/>
        <v>24718878</v>
      </c>
      <c r="W33" s="155"/>
      <c r="X33" s="155"/>
      <c r="Y33" s="156"/>
      <c r="Z33" s="157">
        <f t="shared" si="14"/>
        <v>75.599999999999994</v>
      </c>
      <c r="AA33" s="158"/>
    </row>
    <row r="34" spans="1:38" ht="18" customHeight="1" x14ac:dyDescent="0.15">
      <c r="B34" s="150"/>
      <c r="C34" s="150"/>
      <c r="D34" s="150"/>
      <c r="E34" s="150"/>
      <c r="F34" s="150"/>
      <c r="G34" s="159">
        <v>29</v>
      </c>
      <c r="H34" s="160"/>
      <c r="I34" s="161"/>
      <c r="J34" s="175">
        <v>161124656</v>
      </c>
      <c r="K34" s="176"/>
      <c r="L34" s="176"/>
      <c r="M34" s="177"/>
      <c r="N34" s="175">
        <v>123164730</v>
      </c>
      <c r="O34" s="176"/>
      <c r="P34" s="176"/>
      <c r="Q34" s="177"/>
      <c r="R34" s="178">
        <v>1065930</v>
      </c>
      <c r="S34" s="179"/>
      <c r="T34" s="179"/>
      <c r="U34" s="180"/>
      <c r="V34" s="178">
        <f t="shared" ref="V34:V35" si="20">SUM(J34-N34-R34)</f>
        <v>36893996</v>
      </c>
      <c r="W34" s="179"/>
      <c r="X34" s="179"/>
      <c r="Y34" s="180"/>
      <c r="Z34" s="165">
        <f t="shared" si="14"/>
        <v>76.400000000000006</v>
      </c>
      <c r="AA34" s="166"/>
    </row>
    <row r="35" spans="1:38" ht="18" customHeight="1" x14ac:dyDescent="0.15">
      <c r="B35" s="150"/>
      <c r="C35" s="150"/>
      <c r="D35" s="150"/>
      <c r="E35" s="150"/>
      <c r="F35" s="150"/>
      <c r="G35" s="167">
        <v>28</v>
      </c>
      <c r="H35" s="168"/>
      <c r="I35" s="169"/>
      <c r="J35" s="170">
        <v>160017390</v>
      </c>
      <c r="K35" s="171"/>
      <c r="L35" s="171"/>
      <c r="M35" s="172"/>
      <c r="N35" s="162">
        <v>122528274</v>
      </c>
      <c r="O35" s="163"/>
      <c r="P35" s="163"/>
      <c r="Q35" s="164"/>
      <c r="R35" s="170">
        <v>1732320</v>
      </c>
      <c r="S35" s="171"/>
      <c r="T35" s="171"/>
      <c r="U35" s="172"/>
      <c r="V35" s="170">
        <f t="shared" si="20"/>
        <v>35756796</v>
      </c>
      <c r="W35" s="171"/>
      <c r="X35" s="171"/>
      <c r="Y35" s="172"/>
      <c r="Z35" s="173">
        <f t="shared" si="14"/>
        <v>76.599999999999994</v>
      </c>
      <c r="AA35" s="174"/>
    </row>
    <row r="36" spans="1:38" ht="18" customHeight="1" x14ac:dyDescent="0.15">
      <c r="B36" s="150" t="s">
        <v>244</v>
      </c>
      <c r="C36" s="150"/>
      <c r="D36" s="150"/>
      <c r="E36" s="150"/>
      <c r="F36" s="150"/>
      <c r="G36" s="151">
        <v>30</v>
      </c>
      <c r="H36" s="152"/>
      <c r="I36" s="153"/>
      <c r="J36" s="215">
        <v>35956800</v>
      </c>
      <c r="K36" s="216"/>
      <c r="L36" s="216"/>
      <c r="M36" s="217"/>
      <c r="N36" s="154">
        <v>35616700</v>
      </c>
      <c r="O36" s="155"/>
      <c r="P36" s="155"/>
      <c r="Q36" s="156"/>
      <c r="R36" s="215">
        <v>31100</v>
      </c>
      <c r="S36" s="216"/>
      <c r="T36" s="216"/>
      <c r="U36" s="217"/>
      <c r="V36" s="154">
        <f t="shared" si="13"/>
        <v>309000</v>
      </c>
      <c r="W36" s="155"/>
      <c r="X36" s="155"/>
      <c r="Y36" s="156"/>
      <c r="Z36" s="157">
        <f t="shared" si="14"/>
        <v>99.1</v>
      </c>
      <c r="AA36" s="158"/>
    </row>
    <row r="37" spans="1:38" ht="18" customHeight="1" x14ac:dyDescent="0.15">
      <c r="B37" s="150"/>
      <c r="C37" s="150"/>
      <c r="D37" s="150"/>
      <c r="E37" s="150"/>
      <c r="F37" s="150"/>
      <c r="G37" s="159">
        <v>29</v>
      </c>
      <c r="H37" s="160"/>
      <c r="I37" s="161"/>
      <c r="J37" s="162">
        <v>38821700</v>
      </c>
      <c r="K37" s="163"/>
      <c r="L37" s="163"/>
      <c r="M37" s="164"/>
      <c r="N37" s="162">
        <v>37602700</v>
      </c>
      <c r="O37" s="163"/>
      <c r="P37" s="163"/>
      <c r="Q37" s="164"/>
      <c r="R37" s="162">
        <v>0</v>
      </c>
      <c r="S37" s="163"/>
      <c r="T37" s="163"/>
      <c r="U37" s="164"/>
      <c r="V37" s="178">
        <f t="shared" ref="V37:V38" si="21">SUM(J37-N37-R37)</f>
        <v>1219000</v>
      </c>
      <c r="W37" s="179"/>
      <c r="X37" s="179"/>
      <c r="Y37" s="180"/>
      <c r="Z37" s="165">
        <f t="shared" ref="Z37:Z38" si="22">ROUND((N37/J37*100),1)</f>
        <v>96.9</v>
      </c>
      <c r="AA37" s="166"/>
    </row>
    <row r="38" spans="1:38" ht="18" customHeight="1" x14ac:dyDescent="0.15">
      <c r="B38" s="150"/>
      <c r="C38" s="150"/>
      <c r="D38" s="150"/>
      <c r="E38" s="150"/>
      <c r="F38" s="150"/>
      <c r="G38" s="167">
        <v>28</v>
      </c>
      <c r="H38" s="168"/>
      <c r="I38" s="169"/>
      <c r="J38" s="162">
        <v>37280300</v>
      </c>
      <c r="K38" s="163"/>
      <c r="L38" s="163"/>
      <c r="M38" s="164"/>
      <c r="N38" s="162">
        <v>35529300</v>
      </c>
      <c r="O38" s="163"/>
      <c r="P38" s="163"/>
      <c r="Q38" s="164"/>
      <c r="R38" s="162">
        <v>0</v>
      </c>
      <c r="S38" s="163"/>
      <c r="T38" s="163"/>
      <c r="U38" s="164"/>
      <c r="V38" s="170">
        <f t="shared" si="21"/>
        <v>1751000</v>
      </c>
      <c r="W38" s="171"/>
      <c r="X38" s="171"/>
      <c r="Y38" s="172"/>
      <c r="Z38" s="173">
        <f t="shared" si="22"/>
        <v>95.3</v>
      </c>
      <c r="AA38" s="174"/>
    </row>
    <row r="39" spans="1:38" ht="18" customHeight="1" x14ac:dyDescent="0.15">
      <c r="B39" s="150" t="s">
        <v>240</v>
      </c>
      <c r="C39" s="150"/>
      <c r="D39" s="150"/>
      <c r="E39" s="150"/>
      <c r="F39" s="150"/>
      <c r="G39" s="151">
        <v>30</v>
      </c>
      <c r="H39" s="152"/>
      <c r="I39" s="153"/>
      <c r="J39" s="182">
        <v>106460654</v>
      </c>
      <c r="K39" s="183"/>
      <c r="L39" s="183"/>
      <c r="M39" s="184"/>
      <c r="N39" s="182">
        <v>59997429</v>
      </c>
      <c r="O39" s="183"/>
      <c r="P39" s="183"/>
      <c r="Q39" s="184"/>
      <c r="R39" s="154">
        <v>2283259</v>
      </c>
      <c r="S39" s="155"/>
      <c r="T39" s="155"/>
      <c r="U39" s="156"/>
      <c r="V39" s="154">
        <f t="shared" si="13"/>
        <v>44179966</v>
      </c>
      <c r="W39" s="155"/>
      <c r="X39" s="155"/>
      <c r="Y39" s="156"/>
      <c r="Z39" s="157">
        <f t="shared" si="14"/>
        <v>56.4</v>
      </c>
      <c r="AA39" s="158"/>
    </row>
    <row r="40" spans="1:38" ht="18" customHeight="1" x14ac:dyDescent="0.15">
      <c r="B40" s="150"/>
      <c r="C40" s="150"/>
      <c r="D40" s="150"/>
      <c r="E40" s="150"/>
      <c r="F40" s="150"/>
      <c r="G40" s="159">
        <v>29</v>
      </c>
      <c r="H40" s="160"/>
      <c r="I40" s="161"/>
      <c r="J40" s="178">
        <v>102102076</v>
      </c>
      <c r="K40" s="179"/>
      <c r="L40" s="179"/>
      <c r="M40" s="180"/>
      <c r="N40" s="178">
        <v>53862687</v>
      </c>
      <c r="O40" s="179"/>
      <c r="P40" s="179"/>
      <c r="Q40" s="180"/>
      <c r="R40" s="175">
        <v>0</v>
      </c>
      <c r="S40" s="176"/>
      <c r="T40" s="176"/>
      <c r="U40" s="177"/>
      <c r="V40" s="162">
        <f t="shared" ref="V40:V41" si="23">SUM(J40-N40-R40)</f>
        <v>48239389</v>
      </c>
      <c r="W40" s="163"/>
      <c r="X40" s="163"/>
      <c r="Y40" s="164"/>
      <c r="Z40" s="208">
        <f t="shared" ref="Z40:Z41" si="24">ROUND((N40/J40*100),1)</f>
        <v>52.8</v>
      </c>
      <c r="AA40" s="209"/>
    </row>
    <row r="41" spans="1:38" ht="18" customHeight="1" thickBot="1" x14ac:dyDescent="0.2">
      <c r="B41" s="181"/>
      <c r="C41" s="181"/>
      <c r="D41" s="181"/>
      <c r="E41" s="181"/>
      <c r="F41" s="181"/>
      <c r="G41" s="159">
        <v>28</v>
      </c>
      <c r="H41" s="160"/>
      <c r="I41" s="161"/>
      <c r="J41" s="162">
        <v>103514159</v>
      </c>
      <c r="K41" s="163"/>
      <c r="L41" s="163"/>
      <c r="M41" s="164"/>
      <c r="N41" s="162">
        <v>53140211</v>
      </c>
      <c r="O41" s="163"/>
      <c r="P41" s="163"/>
      <c r="Q41" s="164"/>
      <c r="R41" s="162">
        <v>0</v>
      </c>
      <c r="S41" s="163"/>
      <c r="T41" s="163"/>
      <c r="U41" s="164"/>
      <c r="V41" s="185">
        <f t="shared" si="23"/>
        <v>50373948</v>
      </c>
      <c r="W41" s="186"/>
      <c r="X41" s="186"/>
      <c r="Y41" s="187"/>
      <c r="Z41" s="188">
        <f t="shared" si="24"/>
        <v>51.3</v>
      </c>
      <c r="AA41" s="189"/>
    </row>
    <row r="42" spans="1:38" ht="18" customHeight="1" x14ac:dyDescent="0.15">
      <c r="B42" s="218" t="s">
        <v>242</v>
      </c>
      <c r="C42" s="219"/>
      <c r="D42" s="219"/>
      <c r="E42" s="219"/>
      <c r="F42" s="219"/>
      <c r="G42" s="195">
        <v>30</v>
      </c>
      <c r="H42" s="196"/>
      <c r="I42" s="197"/>
      <c r="J42" s="223">
        <f>SUM(J18,J21,J24,J27,J30,J33,J36,J39)</f>
        <v>1018454389</v>
      </c>
      <c r="K42" s="224"/>
      <c r="L42" s="224"/>
      <c r="M42" s="225"/>
      <c r="N42" s="198">
        <f t="shared" ref="N42:N44" si="25">SUM(N18,N21,N24,N27,N30,N33,N36,N39)</f>
        <v>725897810</v>
      </c>
      <c r="O42" s="199"/>
      <c r="P42" s="199"/>
      <c r="Q42" s="200"/>
      <c r="R42" s="198">
        <f t="shared" ref="R42:R44" si="26">SUM(R18,R21,R24,R27,R30,R33,R36,R39)</f>
        <v>37850020</v>
      </c>
      <c r="S42" s="199"/>
      <c r="T42" s="199"/>
      <c r="U42" s="200"/>
      <c r="V42" s="198">
        <f t="shared" si="13"/>
        <v>254706559</v>
      </c>
      <c r="W42" s="199"/>
      <c r="X42" s="199"/>
      <c r="Y42" s="200"/>
      <c r="Z42" s="201">
        <f t="shared" si="14"/>
        <v>71.3</v>
      </c>
      <c r="AA42" s="202"/>
      <c r="AF42" s="230">
        <f>J42-J43</f>
        <v>2415978</v>
      </c>
      <c r="AG42" s="76"/>
      <c r="AH42" s="76"/>
      <c r="AI42" s="76"/>
      <c r="AJ42" s="76"/>
      <c r="AK42" s="76"/>
      <c r="AL42" s="76"/>
    </row>
    <row r="43" spans="1:38" ht="18" customHeight="1" x14ac:dyDescent="0.15">
      <c r="B43" s="220"/>
      <c r="C43" s="112"/>
      <c r="D43" s="112"/>
      <c r="E43" s="112"/>
      <c r="F43" s="112"/>
      <c r="G43" s="159">
        <v>29</v>
      </c>
      <c r="H43" s="160"/>
      <c r="I43" s="161"/>
      <c r="J43" s="233">
        <f>SUM(J19,J22,J25,J28,J31,J34,J37,J40)</f>
        <v>1016038411</v>
      </c>
      <c r="K43" s="234"/>
      <c r="L43" s="234"/>
      <c r="M43" s="235"/>
      <c r="N43" s="178">
        <f t="shared" si="25"/>
        <v>716703058</v>
      </c>
      <c r="O43" s="179"/>
      <c r="P43" s="179"/>
      <c r="Q43" s="180"/>
      <c r="R43" s="178">
        <f t="shared" si="26"/>
        <v>9239490</v>
      </c>
      <c r="S43" s="179"/>
      <c r="T43" s="179"/>
      <c r="U43" s="180"/>
      <c r="V43" s="178">
        <f t="shared" ref="V43:V44" si="27">SUM(J43-N43-R43)</f>
        <v>290095863</v>
      </c>
      <c r="W43" s="179"/>
      <c r="X43" s="179"/>
      <c r="Y43" s="180"/>
      <c r="Z43" s="165">
        <f t="shared" ref="Z43:Z44" si="28">ROUND((N43/J43*100),1)</f>
        <v>70.5</v>
      </c>
      <c r="AA43" s="203"/>
      <c r="AF43" s="230">
        <f>N42-N43</f>
        <v>9194752</v>
      </c>
      <c r="AG43" s="76"/>
      <c r="AH43" s="76"/>
      <c r="AI43" s="76"/>
      <c r="AJ43" s="76"/>
      <c r="AK43" s="76"/>
      <c r="AL43" s="76"/>
    </row>
    <row r="44" spans="1:38" ht="18" customHeight="1" thickBot="1" x14ac:dyDescent="0.2">
      <c r="B44" s="221"/>
      <c r="C44" s="222"/>
      <c r="D44" s="222"/>
      <c r="E44" s="222"/>
      <c r="F44" s="222"/>
      <c r="G44" s="167">
        <v>28</v>
      </c>
      <c r="H44" s="168"/>
      <c r="I44" s="169"/>
      <c r="J44" s="236">
        <f>SUM(J20,J23,J26,J29,J32,J35,J38,J41)</f>
        <v>989770405</v>
      </c>
      <c r="K44" s="237"/>
      <c r="L44" s="237"/>
      <c r="M44" s="238"/>
      <c r="N44" s="185">
        <f t="shared" si="25"/>
        <v>690667326</v>
      </c>
      <c r="O44" s="186"/>
      <c r="P44" s="186"/>
      <c r="Q44" s="187"/>
      <c r="R44" s="185">
        <f t="shared" si="26"/>
        <v>9013700</v>
      </c>
      <c r="S44" s="186"/>
      <c r="T44" s="186"/>
      <c r="U44" s="187"/>
      <c r="V44" s="185">
        <f t="shared" si="27"/>
        <v>290089379</v>
      </c>
      <c r="W44" s="186"/>
      <c r="X44" s="186"/>
      <c r="Y44" s="187"/>
      <c r="Z44" s="188">
        <f t="shared" si="28"/>
        <v>69.8</v>
      </c>
      <c r="AA44" s="204"/>
      <c r="AF44" s="230">
        <f>R42-R43</f>
        <v>28610530</v>
      </c>
      <c r="AG44" s="230"/>
      <c r="AH44" s="230"/>
      <c r="AI44" s="230"/>
      <c r="AJ44" s="230"/>
      <c r="AK44" s="230"/>
      <c r="AL44" s="230"/>
    </row>
    <row r="45" spans="1:38" ht="18" customHeight="1" x14ac:dyDescent="0.15"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1"/>
      <c r="V45" s="231"/>
      <c r="W45" s="231"/>
      <c r="X45" s="231"/>
      <c r="Y45" s="231"/>
      <c r="Z45" s="231"/>
      <c r="AA45" s="231"/>
      <c r="AF45" s="230">
        <f>V42-V43</f>
        <v>-35389304</v>
      </c>
      <c r="AG45" s="230"/>
      <c r="AH45" s="230"/>
      <c r="AI45" s="230"/>
      <c r="AJ45" s="230"/>
      <c r="AK45" s="230"/>
      <c r="AL45" s="230"/>
    </row>
    <row r="46" spans="1:38" ht="24.75" customHeight="1" x14ac:dyDescent="0.15">
      <c r="A46" s="124" t="s">
        <v>498</v>
      </c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</row>
    <row r="47" spans="1:38" ht="18" customHeight="1" x14ac:dyDescent="0.1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38" ht="19.5" customHeight="1" x14ac:dyDescent="0.15">
      <c r="A48" s="26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F48" s="48">
        <f>J21-J22</f>
        <v>6281610</v>
      </c>
    </row>
    <row r="49" spans="2:32" ht="15" customHeight="1" x14ac:dyDescent="0.15">
      <c r="B49" s="232" t="s">
        <v>452</v>
      </c>
      <c r="C49" s="232"/>
      <c r="D49" s="232"/>
      <c r="E49" s="232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47"/>
      <c r="Z49" s="47"/>
      <c r="AF49" s="48">
        <f>N21-N22</f>
        <v>3385310</v>
      </c>
    </row>
    <row r="50" spans="2:32" ht="15" customHeight="1" x14ac:dyDescent="0.15">
      <c r="B50" s="226" t="s">
        <v>560</v>
      </c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F50" s="48">
        <f>V21-V22</f>
        <v>2896300</v>
      </c>
    </row>
    <row r="51" spans="2:32" ht="15" customHeight="1" x14ac:dyDescent="0.15"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</row>
    <row r="52" spans="2:32" ht="15" customHeight="1" x14ac:dyDescent="0.15"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</row>
    <row r="53" spans="2:32" ht="15" customHeight="1" x14ac:dyDescent="0.15"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226"/>
    </row>
    <row r="54" spans="2:32" ht="15" customHeight="1" x14ac:dyDescent="0.15"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</row>
    <row r="55" spans="2:32" ht="15" customHeight="1" x14ac:dyDescent="0.15"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2:32" ht="15" customHeight="1" x14ac:dyDescent="0.15">
      <c r="B56" s="227" t="s">
        <v>453</v>
      </c>
      <c r="C56" s="227"/>
      <c r="D56" s="227"/>
      <c r="E56" s="227"/>
      <c r="F56" s="22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2:32" ht="15" customHeight="1" x14ac:dyDescent="0.15">
      <c r="B57" s="226" t="s">
        <v>561</v>
      </c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6"/>
      <c r="X57" s="226"/>
      <c r="Y57" s="226"/>
      <c r="Z57" s="226"/>
    </row>
    <row r="58" spans="2:32" ht="15" customHeight="1" x14ac:dyDescent="0.15"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6"/>
      <c r="X58" s="226"/>
      <c r="Y58" s="226"/>
      <c r="Z58" s="226"/>
    </row>
    <row r="59" spans="2:32" ht="15" customHeight="1" x14ac:dyDescent="0.15">
      <c r="B59" s="226"/>
      <c r="C59" s="226"/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6"/>
      <c r="X59" s="226"/>
      <c r="Y59" s="226"/>
      <c r="Z59" s="226"/>
    </row>
    <row r="60" spans="2:32" ht="15" customHeight="1" x14ac:dyDescent="0.15">
      <c r="B60" s="226"/>
      <c r="C60" s="226"/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6"/>
      <c r="X60" s="226"/>
      <c r="Y60" s="226"/>
      <c r="Z60" s="226"/>
    </row>
    <row r="61" spans="2:32" ht="15" customHeight="1" x14ac:dyDescent="0.15"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2:32" ht="15" customHeight="1" x14ac:dyDescent="0.15">
      <c r="B62" s="227" t="s">
        <v>454</v>
      </c>
      <c r="C62" s="227"/>
      <c r="D62" s="227"/>
      <c r="E62" s="227"/>
      <c r="F62" s="227"/>
      <c r="G62" s="22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2:32" ht="15" customHeight="1" x14ac:dyDescent="0.15">
      <c r="B63" s="226" t="s">
        <v>562</v>
      </c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6"/>
      <c r="X63" s="226"/>
      <c r="Y63" s="226"/>
      <c r="Z63" s="226"/>
      <c r="AF63" s="48">
        <f>J24-J25</f>
        <v>-6767155</v>
      </c>
    </row>
    <row r="64" spans="2:32" ht="15" customHeight="1" x14ac:dyDescent="0.15">
      <c r="B64" s="226"/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6"/>
      <c r="X64" s="226"/>
      <c r="Y64" s="226"/>
      <c r="Z64" s="226"/>
      <c r="AF64" s="48">
        <f>N24-N25</f>
        <v>-1210710</v>
      </c>
    </row>
    <row r="65" spans="2:32" ht="15" customHeight="1" x14ac:dyDescent="0.15">
      <c r="B65" s="226"/>
      <c r="C65" s="226"/>
      <c r="D65" s="226"/>
      <c r="E65" s="226"/>
      <c r="F65" s="226"/>
      <c r="G65" s="226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6"/>
      <c r="X65" s="226"/>
      <c r="Y65" s="226"/>
      <c r="Z65" s="226"/>
      <c r="AF65" s="48">
        <f>V24-V25</f>
        <v>-5556445</v>
      </c>
    </row>
    <row r="66" spans="2:32" ht="15" customHeight="1" x14ac:dyDescent="0.15">
      <c r="B66" s="226"/>
      <c r="C66" s="226"/>
      <c r="D66" s="226"/>
      <c r="E66" s="226"/>
      <c r="F66" s="226"/>
      <c r="G66" s="226"/>
      <c r="H66" s="226"/>
      <c r="I66" s="226"/>
      <c r="J66" s="226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6"/>
      <c r="X66" s="226"/>
      <c r="Y66" s="226"/>
      <c r="Z66" s="226"/>
    </row>
    <row r="67" spans="2:32" ht="16.5" customHeight="1" x14ac:dyDescent="0.15">
      <c r="B67" s="227" t="s">
        <v>455</v>
      </c>
      <c r="C67" s="227"/>
      <c r="D67" s="227"/>
      <c r="E67" s="227"/>
      <c r="F67" s="22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2:32" ht="15" customHeight="1" x14ac:dyDescent="0.15">
      <c r="B68" s="226" t="s">
        <v>563</v>
      </c>
      <c r="C68" s="226"/>
      <c r="D68" s="226"/>
      <c r="E68" s="226"/>
      <c r="F68" s="226"/>
      <c r="G68" s="226"/>
      <c r="H68" s="226"/>
      <c r="I68" s="226"/>
      <c r="J68" s="226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6"/>
      <c r="X68" s="226"/>
      <c r="Y68" s="226"/>
      <c r="Z68" s="226"/>
      <c r="AF68" s="48">
        <f>J27-J28</f>
        <v>957770</v>
      </c>
    </row>
    <row r="69" spans="2:32" ht="15" customHeight="1" x14ac:dyDescent="0.15">
      <c r="B69" s="226"/>
      <c r="C69" s="226"/>
      <c r="D69" s="226"/>
      <c r="E69" s="226"/>
      <c r="F69" s="226"/>
      <c r="G69" s="226"/>
      <c r="H69" s="226"/>
      <c r="I69" s="226"/>
      <c r="J69" s="226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6"/>
      <c r="X69" s="226"/>
      <c r="Y69" s="226"/>
      <c r="Z69" s="226"/>
      <c r="AF69" s="48">
        <f>N27-N28</f>
        <v>628270</v>
      </c>
    </row>
    <row r="70" spans="2:32" ht="15" customHeight="1" x14ac:dyDescent="0.15">
      <c r="B70" s="226"/>
      <c r="C70" s="226"/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6"/>
      <c r="X70" s="226"/>
      <c r="Y70" s="226"/>
      <c r="Z70" s="226"/>
      <c r="AF70" s="48">
        <f>V27-V28</f>
        <v>329500</v>
      </c>
    </row>
    <row r="71" spans="2:32" ht="15" customHeight="1" x14ac:dyDescent="0.15">
      <c r="B71" s="226"/>
      <c r="C71" s="226"/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6"/>
      <c r="X71" s="226"/>
      <c r="Y71" s="226"/>
      <c r="Z71" s="226"/>
    </row>
    <row r="72" spans="2:32" ht="15" customHeight="1" x14ac:dyDescent="0.15">
      <c r="B72" s="226"/>
      <c r="C72" s="226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6"/>
      <c r="X72" s="226"/>
      <c r="Y72" s="226"/>
      <c r="Z72" s="226"/>
    </row>
    <row r="73" spans="2:32" ht="15" customHeight="1" x14ac:dyDescent="0.15"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2:32" ht="17.25" customHeight="1" x14ac:dyDescent="0.15">
      <c r="B74" s="227" t="s">
        <v>456</v>
      </c>
      <c r="C74" s="227"/>
      <c r="D74" s="227"/>
      <c r="E74" s="227"/>
      <c r="F74" s="227"/>
      <c r="G74" s="22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2:32" ht="15" customHeight="1" x14ac:dyDescent="0.15">
      <c r="B75" s="226" t="s">
        <v>564</v>
      </c>
      <c r="C75" s="226"/>
      <c r="D75" s="226"/>
      <c r="E75" s="226"/>
      <c r="F75" s="226"/>
      <c r="G75" s="226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6"/>
      <c r="X75" s="226"/>
      <c r="Y75" s="226"/>
      <c r="Z75" s="226"/>
      <c r="AF75" s="48">
        <f>J30-J31</f>
        <v>890745</v>
      </c>
    </row>
    <row r="76" spans="2:32" ht="15" customHeight="1" x14ac:dyDescent="0.15">
      <c r="B76" s="226"/>
      <c r="C76" s="226"/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6"/>
      <c r="X76" s="226"/>
      <c r="Y76" s="226"/>
      <c r="Z76" s="226"/>
      <c r="AF76" s="48">
        <f>N30-N31</f>
        <v>2240539</v>
      </c>
    </row>
    <row r="77" spans="2:32" ht="15" customHeight="1" x14ac:dyDescent="0.15">
      <c r="B77" s="226"/>
      <c r="C77" s="226"/>
      <c r="D77" s="226"/>
      <c r="E77" s="226"/>
      <c r="F77" s="226"/>
      <c r="G77" s="226"/>
      <c r="H77" s="226"/>
      <c r="I77" s="226"/>
      <c r="J77" s="226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6"/>
      <c r="X77" s="226"/>
      <c r="Y77" s="226"/>
      <c r="Z77" s="226"/>
      <c r="AF77" s="48">
        <f>V30-V31</f>
        <v>-10669229</v>
      </c>
    </row>
    <row r="78" spans="2:32" ht="15" customHeight="1" x14ac:dyDescent="0.15">
      <c r="B78" s="226"/>
      <c r="C78" s="226"/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6"/>
      <c r="X78" s="226"/>
      <c r="Y78" s="226"/>
      <c r="Z78" s="226"/>
    </row>
    <row r="79" spans="2:32" ht="15" customHeight="1" x14ac:dyDescent="0.15">
      <c r="B79" s="226"/>
      <c r="C79" s="226"/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226"/>
      <c r="Y79" s="226"/>
      <c r="Z79" s="226"/>
    </row>
    <row r="80" spans="2:32" ht="15.75" customHeight="1" x14ac:dyDescent="0.15">
      <c r="B80" s="227" t="s">
        <v>457</v>
      </c>
      <c r="C80" s="227"/>
      <c r="D80" s="227"/>
      <c r="E80" s="22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2:32" ht="15" customHeight="1" x14ac:dyDescent="0.15">
      <c r="B81" s="226" t="s">
        <v>565</v>
      </c>
      <c r="C81" s="226"/>
      <c r="D81" s="226"/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6"/>
      <c r="Z81" s="226"/>
      <c r="AF81" s="48">
        <f>J33-J34</f>
        <v>1723470</v>
      </c>
    </row>
    <row r="82" spans="2:32" ht="15" customHeight="1" x14ac:dyDescent="0.15">
      <c r="B82" s="226"/>
      <c r="C82" s="226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6"/>
      <c r="X82" s="226"/>
      <c r="Y82" s="226"/>
      <c r="Z82" s="226"/>
      <c r="AF82" s="48">
        <f>N33-N34</f>
        <v>-48958</v>
      </c>
    </row>
    <row r="83" spans="2:32" ht="15" customHeight="1" x14ac:dyDescent="0.15">
      <c r="B83" s="226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  <c r="AF83" s="48">
        <f>V33-V34</f>
        <v>-12175118</v>
      </c>
    </row>
    <row r="84" spans="2:32" ht="15" customHeight="1" x14ac:dyDescent="0.15">
      <c r="B84" s="226"/>
      <c r="C84" s="226"/>
      <c r="D84" s="226"/>
      <c r="E84" s="226"/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6"/>
      <c r="Y84" s="226"/>
      <c r="Z84" s="226"/>
    </row>
    <row r="85" spans="2:32" ht="15" customHeight="1" x14ac:dyDescent="0.15">
      <c r="B85" s="226"/>
      <c r="C85" s="226"/>
      <c r="D85" s="226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</row>
    <row r="86" spans="2:32" ht="15" customHeight="1" x14ac:dyDescent="0.15">
      <c r="B86" s="228" t="s">
        <v>458</v>
      </c>
      <c r="C86" s="228"/>
      <c r="D86" s="228"/>
      <c r="E86" s="228"/>
      <c r="F86" s="228"/>
      <c r="G86" s="228"/>
      <c r="H86" s="228"/>
    </row>
    <row r="87" spans="2:32" ht="15" customHeight="1" x14ac:dyDescent="0.15">
      <c r="B87" s="229" t="s">
        <v>566</v>
      </c>
      <c r="C87" s="229"/>
      <c r="D87" s="229"/>
      <c r="E87" s="229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</row>
    <row r="88" spans="2:32" ht="15" customHeight="1" x14ac:dyDescent="0.15">
      <c r="B88" s="229"/>
      <c r="C88" s="229"/>
      <c r="D88" s="229"/>
      <c r="E88" s="229"/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F88" s="48">
        <f>J36-J37</f>
        <v>-2864900</v>
      </c>
    </row>
    <row r="89" spans="2:32" ht="15" customHeight="1" x14ac:dyDescent="0.15">
      <c r="B89" s="229"/>
      <c r="C89" s="229"/>
      <c r="D89" s="229"/>
      <c r="E89" s="229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F89" s="48">
        <f>N36-N37</f>
        <v>-1986000</v>
      </c>
    </row>
    <row r="90" spans="2:32" ht="13.5" customHeight="1" x14ac:dyDescent="0.15">
      <c r="B90" s="229"/>
      <c r="C90" s="229"/>
      <c r="D90" s="229"/>
      <c r="E90" s="229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F90" s="48">
        <f>V36-V37</f>
        <v>-910000</v>
      </c>
    </row>
    <row r="91" spans="2:32" ht="18" customHeight="1" x14ac:dyDescent="0.15">
      <c r="B91" s="228" t="s">
        <v>459</v>
      </c>
      <c r="C91" s="228"/>
      <c r="D91" s="228"/>
      <c r="E91" s="228"/>
      <c r="F91" s="228"/>
      <c r="G91" s="228"/>
      <c r="H91" s="228"/>
    </row>
    <row r="92" spans="2:32" ht="15" customHeight="1" x14ac:dyDescent="0.15">
      <c r="B92" s="229" t="s">
        <v>567</v>
      </c>
      <c r="C92" s="229"/>
      <c r="D92" s="229"/>
      <c r="E92" s="229"/>
      <c r="F92" s="229"/>
      <c r="G92" s="229"/>
      <c r="H92" s="229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F92" s="48">
        <f>J39-J40</f>
        <v>4358578</v>
      </c>
    </row>
    <row r="93" spans="2:32" ht="15" customHeight="1" x14ac:dyDescent="0.15">
      <c r="B93" s="229"/>
      <c r="C93" s="229"/>
      <c r="D93" s="229"/>
      <c r="E93" s="229"/>
      <c r="F93" s="229"/>
      <c r="G93" s="229"/>
      <c r="H93" s="229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F93" s="48">
        <f>N39-N40</f>
        <v>6134742</v>
      </c>
    </row>
    <row r="94" spans="2:32" ht="15" customHeight="1" x14ac:dyDescent="0.15">
      <c r="B94" s="229"/>
      <c r="C94" s="229"/>
      <c r="D94" s="229"/>
      <c r="E94" s="229"/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F94" s="48">
        <f>V39-V40</f>
        <v>-4059423</v>
      </c>
    </row>
    <row r="95" spans="2:32" ht="15" customHeight="1" x14ac:dyDescent="0.15">
      <c r="B95" s="229"/>
      <c r="C95" s="229"/>
      <c r="D95" s="229"/>
      <c r="E95" s="229"/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</row>
    <row r="96" spans="2:32" ht="15" customHeight="1" x14ac:dyDescent="0.15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15" customHeight="1" x14ac:dyDescent="0.15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15" customHeight="1" x14ac:dyDescent="0.15">
      <c r="A98" s="124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</row>
    <row r="100" spans="1:26" ht="15" customHeight="1" x14ac:dyDescent="0.15">
      <c r="A100" s="124" t="s">
        <v>489</v>
      </c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</row>
  </sheetData>
  <mergeCells count="283">
    <mergeCell ref="AF18:AL18"/>
    <mergeCell ref="AF19:AL19"/>
    <mergeCell ref="AF20:AL20"/>
    <mergeCell ref="AF21:AL21"/>
    <mergeCell ref="AF42:AL42"/>
    <mergeCell ref="AF43:AL43"/>
    <mergeCell ref="AF44:AL44"/>
    <mergeCell ref="AF45:AL45"/>
    <mergeCell ref="B92:Z95"/>
    <mergeCell ref="B45:AA45"/>
    <mergeCell ref="A46:Z46"/>
    <mergeCell ref="B49:E49"/>
    <mergeCell ref="B50:Z54"/>
    <mergeCell ref="B56:F56"/>
    <mergeCell ref="J43:M43"/>
    <mergeCell ref="N43:Q43"/>
    <mergeCell ref="R43:U43"/>
    <mergeCell ref="V43:Y43"/>
    <mergeCell ref="Z43:AA43"/>
    <mergeCell ref="G44:I44"/>
    <mergeCell ref="J44:M44"/>
    <mergeCell ref="N44:Q44"/>
    <mergeCell ref="R44:U44"/>
    <mergeCell ref="V44:Y44"/>
    <mergeCell ref="A98:Z98"/>
    <mergeCell ref="B75:Z79"/>
    <mergeCell ref="B80:E80"/>
    <mergeCell ref="B81:Z85"/>
    <mergeCell ref="B86:H86"/>
    <mergeCell ref="B87:Z90"/>
    <mergeCell ref="B91:H91"/>
    <mergeCell ref="B57:Z60"/>
    <mergeCell ref="B62:G62"/>
    <mergeCell ref="B63:Z66"/>
    <mergeCell ref="B67:F67"/>
    <mergeCell ref="B68:Z72"/>
    <mergeCell ref="B74:G74"/>
    <mergeCell ref="B42:F44"/>
    <mergeCell ref="G42:I42"/>
    <mergeCell ref="J42:M42"/>
    <mergeCell ref="N42:Q42"/>
    <mergeCell ref="R42:U42"/>
    <mergeCell ref="V42:Y42"/>
    <mergeCell ref="Z42:AA42"/>
    <mergeCell ref="G43:I43"/>
    <mergeCell ref="Z44:AA44"/>
    <mergeCell ref="Z39:AA39"/>
    <mergeCell ref="G40:I40"/>
    <mergeCell ref="J40:M40"/>
    <mergeCell ref="N40:Q40"/>
    <mergeCell ref="R40:U40"/>
    <mergeCell ref="V40:Y40"/>
    <mergeCell ref="Z40:AA40"/>
    <mergeCell ref="B39:F41"/>
    <mergeCell ref="G39:I39"/>
    <mergeCell ref="J39:M39"/>
    <mergeCell ref="N39:Q39"/>
    <mergeCell ref="R39:U39"/>
    <mergeCell ref="V39:Y39"/>
    <mergeCell ref="G41:I41"/>
    <mergeCell ref="J41:M41"/>
    <mergeCell ref="N41:Q41"/>
    <mergeCell ref="R41:U41"/>
    <mergeCell ref="V41:Y41"/>
    <mergeCell ref="Z41:AA41"/>
    <mergeCell ref="B36:F38"/>
    <mergeCell ref="G36:I36"/>
    <mergeCell ref="J36:M36"/>
    <mergeCell ref="N36:Q36"/>
    <mergeCell ref="R36:U36"/>
    <mergeCell ref="V36:Y36"/>
    <mergeCell ref="Z36:AA36"/>
    <mergeCell ref="G37:I37"/>
    <mergeCell ref="J37:M37"/>
    <mergeCell ref="N37:Q37"/>
    <mergeCell ref="R37:U37"/>
    <mergeCell ref="V37:Y37"/>
    <mergeCell ref="Z37:AA37"/>
    <mergeCell ref="G38:I38"/>
    <mergeCell ref="J38:M38"/>
    <mergeCell ref="N38:Q38"/>
    <mergeCell ref="R38:U38"/>
    <mergeCell ref="V38:Y38"/>
    <mergeCell ref="Z38:AA38"/>
    <mergeCell ref="B33:F35"/>
    <mergeCell ref="G33:I33"/>
    <mergeCell ref="J33:M33"/>
    <mergeCell ref="N33:Q33"/>
    <mergeCell ref="R33:U33"/>
    <mergeCell ref="V33:Y33"/>
    <mergeCell ref="Z33:AA33"/>
    <mergeCell ref="G34:I34"/>
    <mergeCell ref="J34:M34"/>
    <mergeCell ref="N34:Q34"/>
    <mergeCell ref="R34:U34"/>
    <mergeCell ref="V34:Y34"/>
    <mergeCell ref="Z34:AA34"/>
    <mergeCell ref="G35:I35"/>
    <mergeCell ref="J35:M35"/>
    <mergeCell ref="N35:Q35"/>
    <mergeCell ref="R35:U35"/>
    <mergeCell ref="V35:Y35"/>
    <mergeCell ref="Z35:AA35"/>
    <mergeCell ref="Z30:AA30"/>
    <mergeCell ref="G31:I31"/>
    <mergeCell ref="J31:M31"/>
    <mergeCell ref="N31:Q31"/>
    <mergeCell ref="R31:U31"/>
    <mergeCell ref="V31:Y31"/>
    <mergeCell ref="Z31:AA31"/>
    <mergeCell ref="B30:F32"/>
    <mergeCell ref="G30:I30"/>
    <mergeCell ref="J30:M30"/>
    <mergeCell ref="N30:Q30"/>
    <mergeCell ref="R30:U30"/>
    <mergeCell ref="V30:Y30"/>
    <mergeCell ref="G32:I32"/>
    <mergeCell ref="J32:M32"/>
    <mergeCell ref="N32:Q32"/>
    <mergeCell ref="R32:U32"/>
    <mergeCell ref="V32:Y32"/>
    <mergeCell ref="Z32:AA32"/>
    <mergeCell ref="B27:F29"/>
    <mergeCell ref="G27:I27"/>
    <mergeCell ref="J27:M27"/>
    <mergeCell ref="N27:Q27"/>
    <mergeCell ref="R27:U27"/>
    <mergeCell ref="V27:Y27"/>
    <mergeCell ref="Z27:AA27"/>
    <mergeCell ref="G28:I28"/>
    <mergeCell ref="J28:M28"/>
    <mergeCell ref="N28:Q28"/>
    <mergeCell ref="R28:U28"/>
    <mergeCell ref="V28:Y28"/>
    <mergeCell ref="Z28:AA28"/>
    <mergeCell ref="G29:I29"/>
    <mergeCell ref="J29:M29"/>
    <mergeCell ref="N29:Q29"/>
    <mergeCell ref="R29:U29"/>
    <mergeCell ref="V29:Y29"/>
    <mergeCell ref="Z29:AA29"/>
    <mergeCell ref="B24:F26"/>
    <mergeCell ref="G24:I24"/>
    <mergeCell ref="J24:M24"/>
    <mergeCell ref="N24:Q24"/>
    <mergeCell ref="R24:U24"/>
    <mergeCell ref="V24:Y24"/>
    <mergeCell ref="Z24:AA24"/>
    <mergeCell ref="G25:I25"/>
    <mergeCell ref="J25:M25"/>
    <mergeCell ref="N25:Q25"/>
    <mergeCell ref="R25:U25"/>
    <mergeCell ref="V25:Y25"/>
    <mergeCell ref="Z25:AA25"/>
    <mergeCell ref="G26:I26"/>
    <mergeCell ref="J26:M26"/>
    <mergeCell ref="N26:Q26"/>
    <mergeCell ref="R26:U26"/>
    <mergeCell ref="V26:Y26"/>
    <mergeCell ref="Z26:AA26"/>
    <mergeCell ref="Z21:AA21"/>
    <mergeCell ref="G22:I22"/>
    <mergeCell ref="J22:M22"/>
    <mergeCell ref="N22:Q22"/>
    <mergeCell ref="R22:U22"/>
    <mergeCell ref="V22:Y22"/>
    <mergeCell ref="Z22:AA22"/>
    <mergeCell ref="B21:F23"/>
    <mergeCell ref="G21:I21"/>
    <mergeCell ref="J21:M21"/>
    <mergeCell ref="N21:Q21"/>
    <mergeCell ref="R21:U21"/>
    <mergeCell ref="V21:Y21"/>
    <mergeCell ref="G23:I23"/>
    <mergeCell ref="J23:M23"/>
    <mergeCell ref="N23:Q23"/>
    <mergeCell ref="R23:U23"/>
    <mergeCell ref="V23:Y23"/>
    <mergeCell ref="Z23:AA23"/>
    <mergeCell ref="B18:F20"/>
    <mergeCell ref="G18:I18"/>
    <mergeCell ref="J18:M18"/>
    <mergeCell ref="N18:Q18"/>
    <mergeCell ref="R18:U18"/>
    <mergeCell ref="V18:Y18"/>
    <mergeCell ref="Z18:AA18"/>
    <mergeCell ref="G19:I19"/>
    <mergeCell ref="J19:M19"/>
    <mergeCell ref="N19:Q19"/>
    <mergeCell ref="R19:U19"/>
    <mergeCell ref="V19:Y19"/>
    <mergeCell ref="Z19:AA19"/>
    <mergeCell ref="G20:I20"/>
    <mergeCell ref="J20:M20"/>
    <mergeCell ref="N20:Q20"/>
    <mergeCell ref="R20:U20"/>
    <mergeCell ref="V20:Y20"/>
    <mergeCell ref="Z20:AA20"/>
    <mergeCell ref="B15:F17"/>
    <mergeCell ref="G15:I15"/>
    <mergeCell ref="J15:M15"/>
    <mergeCell ref="N15:Q15"/>
    <mergeCell ref="R15:U15"/>
    <mergeCell ref="V15:Y15"/>
    <mergeCell ref="Z15:AA15"/>
    <mergeCell ref="G16:I16"/>
    <mergeCell ref="J16:M16"/>
    <mergeCell ref="N16:Q16"/>
    <mergeCell ref="R16:U16"/>
    <mergeCell ref="V16:Y16"/>
    <mergeCell ref="Z16:AA16"/>
    <mergeCell ref="G17:I17"/>
    <mergeCell ref="J17:M17"/>
    <mergeCell ref="N17:Q17"/>
    <mergeCell ref="R17:U17"/>
    <mergeCell ref="V17:Y17"/>
    <mergeCell ref="Z17:AA17"/>
    <mergeCell ref="Z12:AA12"/>
    <mergeCell ref="G13:I13"/>
    <mergeCell ref="J13:M13"/>
    <mergeCell ref="N13:Q13"/>
    <mergeCell ref="R13:U13"/>
    <mergeCell ref="V13:Y13"/>
    <mergeCell ref="Z13:AA13"/>
    <mergeCell ref="B12:F14"/>
    <mergeCell ref="G12:I12"/>
    <mergeCell ref="J12:M12"/>
    <mergeCell ref="N12:Q12"/>
    <mergeCell ref="R12:U12"/>
    <mergeCell ref="V12:Y12"/>
    <mergeCell ref="G14:I14"/>
    <mergeCell ref="J14:M14"/>
    <mergeCell ref="N14:Q14"/>
    <mergeCell ref="R14:U14"/>
    <mergeCell ref="V14:Y14"/>
    <mergeCell ref="Z14:AA14"/>
    <mergeCell ref="N8:Q8"/>
    <mergeCell ref="R8:U8"/>
    <mergeCell ref="V8:Y8"/>
    <mergeCell ref="Z8:AA8"/>
    <mergeCell ref="B9:F11"/>
    <mergeCell ref="G9:I9"/>
    <mergeCell ref="J9:M9"/>
    <mergeCell ref="N9:Q9"/>
    <mergeCell ref="R9:U9"/>
    <mergeCell ref="V9:Y9"/>
    <mergeCell ref="Z9:AA9"/>
    <mergeCell ref="G10:I10"/>
    <mergeCell ref="J10:M10"/>
    <mergeCell ref="N10:Q10"/>
    <mergeCell ref="R10:U10"/>
    <mergeCell ref="V10:Y10"/>
    <mergeCell ref="Z10:AA10"/>
    <mergeCell ref="G11:I11"/>
    <mergeCell ref="J11:M11"/>
    <mergeCell ref="N11:Q11"/>
    <mergeCell ref="R11:U11"/>
    <mergeCell ref="V11:Y11"/>
    <mergeCell ref="Z11:AA11"/>
    <mergeCell ref="A100:Z100"/>
    <mergeCell ref="F4:T4"/>
    <mergeCell ref="B5:F5"/>
    <mergeCell ref="G5:I5"/>
    <mergeCell ref="J5:M5"/>
    <mergeCell ref="N5:Q5"/>
    <mergeCell ref="R5:U5"/>
    <mergeCell ref="V5:Y5"/>
    <mergeCell ref="Z5:AA5"/>
    <mergeCell ref="B6:F8"/>
    <mergeCell ref="G6:I6"/>
    <mergeCell ref="J6:M6"/>
    <mergeCell ref="N6:Q6"/>
    <mergeCell ref="R6:U6"/>
    <mergeCell ref="V6:Y6"/>
    <mergeCell ref="Z6:AA6"/>
    <mergeCell ref="G7:I7"/>
    <mergeCell ref="J7:M7"/>
    <mergeCell ref="N7:Q7"/>
    <mergeCell ref="R7:U7"/>
    <mergeCell ref="V7:Y7"/>
    <mergeCell ref="Z7:AA7"/>
    <mergeCell ref="G8:I8"/>
    <mergeCell ref="J8:M8"/>
  </mergeCells>
  <phoneticPr fontId="12"/>
  <pageMargins left="0.70866141732283472" right="0.42" top="0.74803149606299213" bottom="0.4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AB92"/>
  <sheetViews>
    <sheetView view="pageBreakPreview" topLeftCell="A67" zoomScaleNormal="100" zoomScaleSheetLayoutView="100" workbookViewId="0">
      <selection activeCell="B86" sqref="B86"/>
    </sheetView>
  </sheetViews>
  <sheetFormatPr defaultColWidth="3.125" defaultRowHeight="15" customHeight="1" x14ac:dyDescent="0.15"/>
  <cols>
    <col min="1" max="1" width="3.125" style="1"/>
    <col min="2" max="2" width="4.875" style="1" bestFit="1" customWidth="1"/>
    <col min="3" max="3" width="3.75" style="1" bestFit="1" customWidth="1"/>
    <col min="4" max="15" width="3.125" style="1"/>
    <col min="16" max="16" width="2.375" style="1" customWidth="1"/>
    <col min="17" max="21" width="3.375" style="1" customWidth="1"/>
    <col min="22" max="22" width="3.125" style="1"/>
    <col min="23" max="23" width="6.625" style="1" bestFit="1" customWidth="1"/>
    <col min="24" max="16384" width="3.125" style="1"/>
  </cols>
  <sheetData>
    <row r="2" spans="1:28" ht="16.5" customHeight="1" x14ac:dyDescent="0.15">
      <c r="A2" s="10"/>
      <c r="B2" s="29" t="s">
        <v>460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ht="15" customHeight="1" x14ac:dyDescent="0.15">
      <c r="A3" s="7"/>
      <c r="B3" s="7" t="s">
        <v>245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8.75" customHeight="1" x14ac:dyDescent="0.15">
      <c r="A4" s="7"/>
      <c r="B4" s="7"/>
      <c r="C4" s="7"/>
      <c r="D4" s="7"/>
      <c r="E4" s="7"/>
      <c r="F4" s="7"/>
      <c r="G4" s="247" t="s">
        <v>568</v>
      </c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8" t="s">
        <v>183</v>
      </c>
      <c r="Y4" s="248"/>
      <c r="Z4" s="248"/>
      <c r="AA4" s="248"/>
      <c r="AB4" s="7"/>
    </row>
    <row r="5" spans="1:28" ht="15" customHeight="1" x14ac:dyDescent="0.15">
      <c r="A5" s="7"/>
      <c r="B5" s="249" t="s">
        <v>210</v>
      </c>
      <c r="C5" s="249"/>
      <c r="D5" s="249"/>
      <c r="E5" s="249"/>
      <c r="F5" s="249"/>
      <c r="G5" s="249" t="s">
        <v>223</v>
      </c>
      <c r="H5" s="249"/>
      <c r="I5" s="249"/>
      <c r="J5" s="249"/>
      <c r="K5" s="249"/>
      <c r="L5" s="249" t="s">
        <v>98</v>
      </c>
      <c r="M5" s="249"/>
      <c r="N5" s="249"/>
      <c r="O5" s="249"/>
      <c r="P5" s="249"/>
      <c r="Q5" s="249" t="s">
        <v>246</v>
      </c>
      <c r="R5" s="249"/>
      <c r="S5" s="249"/>
      <c r="T5" s="249"/>
      <c r="U5" s="249" t="s">
        <v>249</v>
      </c>
      <c r="V5" s="249"/>
      <c r="W5" s="249"/>
      <c r="X5" s="249"/>
      <c r="Y5" s="252" t="s">
        <v>217</v>
      </c>
      <c r="Z5" s="252"/>
      <c r="AA5" s="252"/>
      <c r="AB5" s="7"/>
    </row>
    <row r="6" spans="1:28" ht="15" customHeight="1" x14ac:dyDescent="0.15"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 t="s">
        <v>247</v>
      </c>
      <c r="R6" s="250"/>
      <c r="S6" s="250"/>
      <c r="T6" s="250"/>
      <c r="U6" s="250"/>
      <c r="V6" s="250"/>
      <c r="W6" s="250"/>
      <c r="X6" s="250"/>
      <c r="Y6" s="253"/>
      <c r="Z6" s="253"/>
      <c r="AA6" s="253"/>
    </row>
    <row r="7" spans="1:28" ht="15" customHeight="1" x14ac:dyDescent="0.15"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5" t="s">
        <v>248</v>
      </c>
      <c r="R7" s="255"/>
      <c r="S7" s="255"/>
      <c r="T7" s="255"/>
      <c r="U7" s="251"/>
      <c r="V7" s="251"/>
      <c r="W7" s="251"/>
      <c r="X7" s="251"/>
      <c r="Y7" s="254"/>
      <c r="Z7" s="254"/>
      <c r="AA7" s="254"/>
    </row>
    <row r="8" spans="1:28" ht="22.5" customHeight="1" x14ac:dyDescent="0.15">
      <c r="B8" s="256" t="s">
        <v>193</v>
      </c>
      <c r="C8" s="256"/>
      <c r="D8" s="256"/>
      <c r="E8" s="256"/>
      <c r="F8" s="256"/>
      <c r="G8" s="257">
        <v>7620048000</v>
      </c>
      <c r="H8" s="257"/>
      <c r="I8" s="257"/>
      <c r="J8" s="257"/>
      <c r="K8" s="257"/>
      <c r="L8" s="257">
        <v>6344002602</v>
      </c>
      <c r="M8" s="257"/>
      <c r="N8" s="257"/>
      <c r="O8" s="257"/>
      <c r="P8" s="257"/>
      <c r="Q8" s="258">
        <v>1080152000</v>
      </c>
      <c r="R8" s="258"/>
      <c r="S8" s="258"/>
      <c r="T8" s="258"/>
      <c r="U8" s="259">
        <f>SUM(G8-L8-Q8)</f>
        <v>195893398</v>
      </c>
      <c r="V8" s="260"/>
      <c r="W8" s="260"/>
      <c r="X8" s="261"/>
      <c r="Y8" s="262">
        <f>SUM(L8/G8)*100</f>
        <v>83.254102887540867</v>
      </c>
      <c r="Z8" s="262"/>
      <c r="AA8" s="262"/>
    </row>
    <row r="9" spans="1:28" ht="22.5" customHeight="1" x14ac:dyDescent="0.15">
      <c r="B9" s="256" t="s">
        <v>228</v>
      </c>
      <c r="C9" s="256"/>
      <c r="D9" s="256"/>
      <c r="E9" s="256"/>
      <c r="F9" s="256"/>
      <c r="G9" s="257">
        <v>1042752000</v>
      </c>
      <c r="H9" s="257"/>
      <c r="I9" s="257"/>
      <c r="J9" s="257"/>
      <c r="K9" s="257"/>
      <c r="L9" s="257">
        <v>1006594513</v>
      </c>
      <c r="M9" s="257"/>
      <c r="N9" s="257"/>
      <c r="O9" s="257"/>
      <c r="P9" s="257"/>
      <c r="Q9" s="258"/>
      <c r="R9" s="258"/>
      <c r="S9" s="258"/>
      <c r="T9" s="258"/>
      <c r="U9" s="259">
        <f t="shared" ref="U9:U13" si="0">SUM(G9-L9-Q9)</f>
        <v>36157487</v>
      </c>
      <c r="V9" s="260"/>
      <c r="W9" s="260"/>
      <c r="X9" s="261"/>
      <c r="Y9" s="262">
        <f t="shared" ref="Y9:Y14" si="1">SUM(L9/G9)*100</f>
        <v>96.532494111735105</v>
      </c>
      <c r="Z9" s="262"/>
      <c r="AA9" s="262"/>
    </row>
    <row r="10" spans="1:28" ht="22.5" customHeight="1" x14ac:dyDescent="0.15">
      <c r="B10" s="256" t="s">
        <v>250</v>
      </c>
      <c r="C10" s="256"/>
      <c r="D10" s="256"/>
      <c r="E10" s="256"/>
      <c r="F10" s="256"/>
      <c r="G10" s="257">
        <v>947223000</v>
      </c>
      <c r="H10" s="257"/>
      <c r="I10" s="257"/>
      <c r="J10" s="257"/>
      <c r="K10" s="257"/>
      <c r="L10" s="257">
        <v>915477483</v>
      </c>
      <c r="M10" s="257"/>
      <c r="N10" s="257"/>
      <c r="O10" s="257"/>
      <c r="P10" s="257"/>
      <c r="Q10" s="258"/>
      <c r="R10" s="258"/>
      <c r="S10" s="258"/>
      <c r="T10" s="258"/>
      <c r="U10" s="259">
        <f t="shared" si="0"/>
        <v>31745517</v>
      </c>
      <c r="V10" s="260"/>
      <c r="W10" s="260"/>
      <c r="X10" s="261"/>
      <c r="Y10" s="262">
        <f t="shared" si="1"/>
        <v>96.648569872142048</v>
      </c>
      <c r="Z10" s="262"/>
      <c r="AA10" s="262"/>
    </row>
    <row r="11" spans="1:28" ht="22.5" customHeight="1" x14ac:dyDescent="0.15">
      <c r="B11" s="256" t="s">
        <v>205</v>
      </c>
      <c r="C11" s="256"/>
      <c r="D11" s="256"/>
      <c r="E11" s="256"/>
      <c r="F11" s="256"/>
      <c r="G11" s="257">
        <v>183667000</v>
      </c>
      <c r="H11" s="257"/>
      <c r="I11" s="257"/>
      <c r="J11" s="257"/>
      <c r="K11" s="257"/>
      <c r="L11" s="257">
        <v>179628976</v>
      </c>
      <c r="M11" s="257"/>
      <c r="N11" s="257"/>
      <c r="O11" s="257"/>
      <c r="P11" s="257"/>
      <c r="Q11" s="258"/>
      <c r="R11" s="258"/>
      <c r="S11" s="258"/>
      <c r="T11" s="258"/>
      <c r="U11" s="259">
        <f t="shared" si="0"/>
        <v>4038024</v>
      </c>
      <c r="V11" s="260"/>
      <c r="W11" s="260"/>
      <c r="X11" s="261"/>
      <c r="Y11" s="262">
        <f t="shared" si="1"/>
        <v>97.801442828597402</v>
      </c>
      <c r="Z11" s="262"/>
      <c r="AA11" s="262"/>
    </row>
    <row r="12" spans="1:28" ht="22.5" customHeight="1" x14ac:dyDescent="0.15">
      <c r="B12" s="256" t="s">
        <v>208</v>
      </c>
      <c r="C12" s="256"/>
      <c r="D12" s="256"/>
      <c r="E12" s="256"/>
      <c r="F12" s="256"/>
      <c r="G12" s="257">
        <v>133412000</v>
      </c>
      <c r="H12" s="257"/>
      <c r="I12" s="257"/>
      <c r="J12" s="257"/>
      <c r="K12" s="257"/>
      <c r="L12" s="257">
        <v>124002936</v>
      </c>
      <c r="M12" s="257"/>
      <c r="N12" s="257"/>
      <c r="O12" s="257"/>
      <c r="P12" s="257"/>
      <c r="Q12" s="258"/>
      <c r="R12" s="258"/>
      <c r="S12" s="258"/>
      <c r="T12" s="258"/>
      <c r="U12" s="259">
        <f t="shared" si="0"/>
        <v>9409064</v>
      </c>
      <c r="V12" s="260"/>
      <c r="W12" s="260"/>
      <c r="X12" s="261"/>
      <c r="Y12" s="262">
        <f t="shared" si="1"/>
        <v>92.947363055797084</v>
      </c>
      <c r="Z12" s="262"/>
      <c r="AA12" s="262"/>
    </row>
    <row r="13" spans="1:28" ht="22.5" customHeight="1" x14ac:dyDescent="0.15">
      <c r="B13" s="256" t="s">
        <v>209</v>
      </c>
      <c r="C13" s="256"/>
      <c r="D13" s="256"/>
      <c r="E13" s="256"/>
      <c r="F13" s="256"/>
      <c r="G13" s="257">
        <v>521880000</v>
      </c>
      <c r="H13" s="257"/>
      <c r="I13" s="257"/>
      <c r="J13" s="257"/>
      <c r="K13" s="257"/>
      <c r="L13" s="257">
        <v>450879180</v>
      </c>
      <c r="M13" s="257"/>
      <c r="N13" s="257"/>
      <c r="O13" s="257"/>
      <c r="P13" s="257"/>
      <c r="Q13" s="258">
        <v>63577000</v>
      </c>
      <c r="R13" s="258"/>
      <c r="S13" s="258"/>
      <c r="T13" s="258"/>
      <c r="U13" s="259">
        <f t="shared" si="0"/>
        <v>7423820</v>
      </c>
      <c r="V13" s="260"/>
      <c r="W13" s="260"/>
      <c r="X13" s="261"/>
      <c r="Y13" s="262">
        <f t="shared" si="1"/>
        <v>86.395182800643823</v>
      </c>
      <c r="Z13" s="262"/>
      <c r="AA13" s="262"/>
    </row>
    <row r="14" spans="1:28" ht="22.5" customHeight="1" x14ac:dyDescent="0.15">
      <c r="B14" s="112" t="s">
        <v>151</v>
      </c>
      <c r="C14" s="112"/>
      <c r="D14" s="112"/>
      <c r="E14" s="112"/>
      <c r="F14" s="112"/>
      <c r="G14" s="257">
        <f>SUM(G8:K13)</f>
        <v>10448982000</v>
      </c>
      <c r="H14" s="257"/>
      <c r="I14" s="257"/>
      <c r="J14" s="257"/>
      <c r="K14" s="257"/>
      <c r="L14" s="257">
        <f>SUM(L8:P13)</f>
        <v>9020585690</v>
      </c>
      <c r="M14" s="257"/>
      <c r="N14" s="257"/>
      <c r="O14" s="257"/>
      <c r="P14" s="257"/>
      <c r="Q14" s="258">
        <f>SUM(Q8:T13)</f>
        <v>1143729000</v>
      </c>
      <c r="R14" s="258"/>
      <c r="S14" s="258"/>
      <c r="T14" s="258"/>
      <c r="U14" s="257">
        <f>SUM(U8:X13)</f>
        <v>284667310</v>
      </c>
      <c r="V14" s="257"/>
      <c r="W14" s="257"/>
      <c r="X14" s="257"/>
      <c r="Y14" s="262">
        <f t="shared" si="1"/>
        <v>86.329804090006093</v>
      </c>
      <c r="Z14" s="262"/>
      <c r="AA14" s="262"/>
    </row>
    <row r="15" spans="1:28" ht="15" customHeight="1" x14ac:dyDescent="0.15"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</row>
    <row r="16" spans="1:28" ht="15" customHeight="1" x14ac:dyDescent="0.15">
      <c r="B16" s="229" t="s">
        <v>569</v>
      </c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</row>
    <row r="17" spans="2:27" ht="15" customHeight="1" x14ac:dyDescent="0.15"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</row>
    <row r="18" spans="2:27" ht="15" customHeight="1" x14ac:dyDescent="0.15"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</row>
    <row r="19" spans="2:27" ht="15" customHeight="1" x14ac:dyDescent="0.15"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</row>
    <row r="20" spans="2:27" ht="15" customHeight="1" x14ac:dyDescent="0.15"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</row>
    <row r="21" spans="2:27" ht="15" customHeight="1" x14ac:dyDescent="0.15"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</row>
    <row r="22" spans="2:27" ht="15" customHeight="1" x14ac:dyDescent="0.15">
      <c r="C22" s="2"/>
    </row>
    <row r="23" spans="2:27" ht="15" customHeight="1" x14ac:dyDescent="0.15">
      <c r="B23" s="8"/>
      <c r="C23" s="3"/>
    </row>
    <row r="24" spans="2:27" ht="15" customHeight="1" x14ac:dyDescent="0.15">
      <c r="C24" s="226"/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6"/>
      <c r="AA24" s="226"/>
    </row>
    <row r="25" spans="2:27" ht="15" customHeight="1" x14ac:dyDescent="0.15"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</row>
    <row r="26" spans="2:27" ht="15" customHeight="1" x14ac:dyDescent="0.15"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</row>
    <row r="27" spans="2:27" ht="15" customHeight="1" x14ac:dyDescent="0.15"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</row>
    <row r="28" spans="2:27" ht="15" customHeight="1" x14ac:dyDescent="0.15"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</row>
    <row r="29" spans="2:27" ht="15" customHeight="1" x14ac:dyDescent="0.15"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</row>
    <row r="30" spans="2:27" ht="15" customHeight="1" x14ac:dyDescent="0.15">
      <c r="B30" s="8"/>
      <c r="C30" s="3"/>
    </row>
    <row r="31" spans="2:27" ht="15" customHeight="1" x14ac:dyDescent="0.15">
      <c r="C31" s="31"/>
    </row>
    <row r="35" spans="2:27" ht="15" customHeight="1" x14ac:dyDescent="0.15"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  <c r="AA35" s="263"/>
    </row>
    <row r="36" spans="2:27" ht="15" customHeight="1" x14ac:dyDescent="0.15"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3"/>
      <c r="T36" s="263"/>
      <c r="U36" s="263"/>
      <c r="V36" s="263"/>
      <c r="W36" s="263"/>
      <c r="X36" s="263"/>
      <c r="Y36" s="263"/>
      <c r="Z36" s="263"/>
      <c r="AA36" s="263"/>
    </row>
    <row r="37" spans="2:27" ht="15" customHeight="1" x14ac:dyDescent="0.15"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</row>
    <row r="38" spans="2:27" ht="15" customHeight="1" x14ac:dyDescent="0.15"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  <c r="AA38" s="263"/>
    </row>
    <row r="40" spans="2:27" ht="15" customHeight="1" x14ac:dyDescent="0.15">
      <c r="B40" s="8"/>
      <c r="C40" s="3"/>
    </row>
    <row r="41" spans="2:27" ht="15" customHeight="1" x14ac:dyDescent="0.15">
      <c r="B41" s="8"/>
      <c r="C41" s="3"/>
    </row>
    <row r="42" spans="2:27" ht="15" customHeight="1" x14ac:dyDescent="0.15">
      <c r="B42" s="8"/>
      <c r="C42" s="3"/>
    </row>
    <row r="43" spans="2:27" ht="15" customHeight="1" x14ac:dyDescent="0.15">
      <c r="B43" s="8"/>
      <c r="C43" s="3"/>
    </row>
    <row r="44" spans="2:27" ht="15" customHeight="1" x14ac:dyDescent="0.15">
      <c r="B44" s="8"/>
      <c r="C44" s="3"/>
    </row>
    <row r="45" spans="2:27" ht="15" customHeight="1" x14ac:dyDescent="0.15">
      <c r="B45" s="8"/>
      <c r="C45" s="3"/>
    </row>
    <row r="46" spans="2:27" ht="15" customHeight="1" x14ac:dyDescent="0.15">
      <c r="B46" s="8"/>
      <c r="C46" s="3"/>
    </row>
    <row r="47" spans="2:27" ht="15" customHeight="1" x14ac:dyDescent="0.15">
      <c r="B47" s="8"/>
      <c r="C47" s="3"/>
    </row>
    <row r="48" spans="2:27" ht="15" customHeight="1" x14ac:dyDescent="0.15"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 spans="1:27" ht="15" customHeight="1" x14ac:dyDescent="0.15"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 spans="1:27" ht="15" customHeight="1" x14ac:dyDescent="0.15">
      <c r="A50" s="124" t="s">
        <v>451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27"/>
    </row>
    <row r="51" spans="1:27" ht="15" customHeight="1" x14ac:dyDescent="0.1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7"/>
    </row>
    <row r="52" spans="1:27" ht="15" customHeight="1" x14ac:dyDescent="0.1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7"/>
    </row>
    <row r="53" spans="1:27" ht="15" customHeight="1" x14ac:dyDescent="0.15">
      <c r="A53" s="8"/>
      <c r="B53" s="55">
        <v>-5</v>
      </c>
      <c r="C53" s="56" t="s">
        <v>4</v>
      </c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53"/>
    </row>
    <row r="54" spans="1:27" ht="15" customHeight="1" x14ac:dyDescent="0.15">
      <c r="B54" s="226" t="s">
        <v>570</v>
      </c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53"/>
    </row>
    <row r="55" spans="1:27" ht="15" customHeight="1" x14ac:dyDescent="0.15">
      <c r="B55" s="226"/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  <c r="X55" s="226"/>
      <c r="Y55" s="226"/>
      <c r="Z55" s="226"/>
      <c r="AA55" s="53"/>
    </row>
    <row r="56" spans="1:27" ht="15" customHeight="1" x14ac:dyDescent="0.15"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6"/>
      <c r="X56" s="226"/>
      <c r="Y56" s="226"/>
      <c r="Z56" s="226"/>
      <c r="AA56" s="47"/>
    </row>
    <row r="57" spans="1:27" ht="15" customHeight="1" x14ac:dyDescent="0.15">
      <c r="B57" s="47" t="s">
        <v>5</v>
      </c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</row>
    <row r="58" spans="1:27" ht="24.75" customHeight="1" x14ac:dyDescent="0.15">
      <c r="B58" s="47"/>
      <c r="C58" s="47"/>
      <c r="D58" s="47"/>
      <c r="E58" s="47"/>
      <c r="F58" s="47"/>
      <c r="G58" s="47"/>
      <c r="H58" s="264" t="s">
        <v>6</v>
      </c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47"/>
      <c r="T58" s="47"/>
      <c r="U58" s="47"/>
      <c r="V58" s="47"/>
      <c r="W58" s="47"/>
      <c r="X58" s="265" t="s">
        <v>7</v>
      </c>
      <c r="Y58" s="265"/>
      <c r="Z58" s="265"/>
      <c r="AA58" s="265"/>
    </row>
    <row r="59" spans="1:27" ht="24.75" customHeight="1" x14ac:dyDescent="0.15">
      <c r="B59" s="141" t="s">
        <v>23</v>
      </c>
      <c r="C59" s="141"/>
      <c r="D59" s="141"/>
      <c r="E59" s="141"/>
      <c r="F59" s="141"/>
      <c r="G59" s="141"/>
      <c r="H59" s="141" t="s">
        <v>553</v>
      </c>
      <c r="I59" s="141"/>
      <c r="J59" s="141"/>
      <c r="K59" s="141"/>
      <c r="L59" s="141"/>
      <c r="M59" s="141" t="s">
        <v>572</v>
      </c>
      <c r="N59" s="141"/>
      <c r="O59" s="141"/>
      <c r="P59" s="141"/>
      <c r="Q59" s="141"/>
      <c r="R59" s="141" t="s">
        <v>571</v>
      </c>
      <c r="S59" s="141"/>
      <c r="T59" s="141"/>
      <c r="U59" s="141"/>
      <c r="V59" s="141"/>
      <c r="W59" s="266" t="s">
        <v>574</v>
      </c>
      <c r="X59" s="267"/>
      <c r="Y59" s="267"/>
      <c r="Z59" s="267"/>
      <c r="AA59" s="268"/>
    </row>
    <row r="60" spans="1:27" ht="24.75" customHeight="1" x14ac:dyDescent="0.15">
      <c r="B60" s="136" t="s">
        <v>8</v>
      </c>
      <c r="C60" s="136"/>
      <c r="D60" s="136"/>
      <c r="E60" s="136"/>
      <c r="F60" s="136"/>
      <c r="G60" s="136"/>
      <c r="H60" s="246">
        <v>6455734</v>
      </c>
      <c r="I60" s="246"/>
      <c r="J60" s="246"/>
      <c r="K60" s="246"/>
      <c r="L60" s="246"/>
      <c r="M60" s="246">
        <v>5990027</v>
      </c>
      <c r="N60" s="246"/>
      <c r="O60" s="246"/>
      <c r="P60" s="246"/>
      <c r="Q60" s="246"/>
      <c r="R60" s="246">
        <v>5812819</v>
      </c>
      <c r="S60" s="246"/>
      <c r="T60" s="246"/>
      <c r="U60" s="246"/>
      <c r="V60" s="246"/>
      <c r="W60" s="246">
        <v>6856324</v>
      </c>
      <c r="X60" s="246"/>
      <c r="Y60" s="246"/>
      <c r="Z60" s="246"/>
      <c r="AA60" s="246"/>
    </row>
    <row r="61" spans="1:27" ht="24.75" customHeight="1" x14ac:dyDescent="0.15">
      <c r="B61" s="136" t="s">
        <v>9</v>
      </c>
      <c r="C61" s="136"/>
      <c r="D61" s="136"/>
      <c r="E61" s="136"/>
      <c r="F61" s="136"/>
      <c r="G61" s="136"/>
      <c r="H61" s="246">
        <v>6344003</v>
      </c>
      <c r="I61" s="246"/>
      <c r="J61" s="246"/>
      <c r="K61" s="246"/>
      <c r="L61" s="246"/>
      <c r="M61" s="246">
        <v>5830524</v>
      </c>
      <c r="N61" s="246"/>
      <c r="O61" s="246"/>
      <c r="P61" s="246"/>
      <c r="Q61" s="246"/>
      <c r="R61" s="246">
        <v>5697808</v>
      </c>
      <c r="S61" s="246"/>
      <c r="T61" s="246"/>
      <c r="U61" s="246"/>
      <c r="V61" s="246"/>
      <c r="W61" s="246">
        <v>6586274</v>
      </c>
      <c r="X61" s="246"/>
      <c r="Y61" s="246"/>
      <c r="Z61" s="246"/>
      <c r="AA61" s="246"/>
    </row>
    <row r="62" spans="1:27" ht="24.75" customHeight="1" x14ac:dyDescent="0.15">
      <c r="B62" s="136" t="s">
        <v>10</v>
      </c>
      <c r="C62" s="136"/>
      <c r="D62" s="136"/>
      <c r="E62" s="136"/>
      <c r="F62" s="136"/>
      <c r="G62" s="136"/>
      <c r="H62" s="246">
        <f>SUM(H60-H61)</f>
        <v>111731</v>
      </c>
      <c r="I62" s="246"/>
      <c r="J62" s="246"/>
      <c r="K62" s="246"/>
      <c r="L62" s="246"/>
      <c r="M62" s="246">
        <f>SUM(M60-M61)</f>
        <v>159503</v>
      </c>
      <c r="N62" s="246"/>
      <c r="O62" s="246"/>
      <c r="P62" s="246"/>
      <c r="Q62" s="246"/>
      <c r="R62" s="246">
        <f>SUM(R60-R61)</f>
        <v>115011</v>
      </c>
      <c r="S62" s="246"/>
      <c r="T62" s="246"/>
      <c r="U62" s="246"/>
      <c r="V62" s="246"/>
      <c r="W62" s="246">
        <f>SUM(W60-W61)</f>
        <v>270050</v>
      </c>
      <c r="X62" s="246"/>
      <c r="Y62" s="246"/>
      <c r="Z62" s="246"/>
      <c r="AA62" s="246"/>
    </row>
    <row r="63" spans="1:27" ht="36.75" customHeight="1" x14ac:dyDescent="0.15">
      <c r="B63" s="269" t="s">
        <v>11</v>
      </c>
      <c r="C63" s="269"/>
      <c r="D63" s="269"/>
      <c r="E63" s="269"/>
      <c r="F63" s="269"/>
      <c r="G63" s="269"/>
      <c r="H63" s="246">
        <v>33642</v>
      </c>
      <c r="I63" s="246"/>
      <c r="J63" s="246"/>
      <c r="K63" s="246"/>
      <c r="L63" s="246"/>
      <c r="M63" s="246">
        <v>14739</v>
      </c>
      <c r="N63" s="246"/>
      <c r="O63" s="246"/>
      <c r="P63" s="246"/>
      <c r="Q63" s="246"/>
      <c r="R63" s="246">
        <v>24197</v>
      </c>
      <c r="S63" s="246"/>
      <c r="T63" s="246"/>
      <c r="U63" s="246"/>
      <c r="V63" s="246"/>
      <c r="W63" s="246">
        <v>55514</v>
      </c>
      <c r="X63" s="246"/>
      <c r="Y63" s="246"/>
      <c r="Z63" s="246"/>
      <c r="AA63" s="246"/>
    </row>
    <row r="64" spans="1:27" ht="24.75" customHeight="1" x14ac:dyDescent="0.15">
      <c r="B64" s="136" t="s">
        <v>12</v>
      </c>
      <c r="C64" s="136"/>
      <c r="D64" s="136"/>
      <c r="E64" s="136"/>
      <c r="F64" s="136"/>
      <c r="G64" s="136"/>
      <c r="H64" s="246">
        <f>SUM(H62-H63)</f>
        <v>78089</v>
      </c>
      <c r="I64" s="246"/>
      <c r="J64" s="246"/>
      <c r="K64" s="246"/>
      <c r="L64" s="246"/>
      <c r="M64" s="246">
        <v>144765</v>
      </c>
      <c r="N64" s="246"/>
      <c r="O64" s="246"/>
      <c r="P64" s="246"/>
      <c r="Q64" s="246"/>
      <c r="R64" s="246">
        <f>SUM(R62-R63)</f>
        <v>90814</v>
      </c>
      <c r="S64" s="246"/>
      <c r="T64" s="246"/>
      <c r="U64" s="246"/>
      <c r="V64" s="246"/>
      <c r="W64" s="246">
        <f>SUM(W62-W63)</f>
        <v>214536</v>
      </c>
      <c r="X64" s="246"/>
      <c r="Y64" s="246"/>
      <c r="Z64" s="246"/>
      <c r="AA64" s="246"/>
    </row>
    <row r="65" spans="2:27" ht="24.75" customHeight="1" x14ac:dyDescent="0.15">
      <c r="B65" s="136" t="s">
        <v>536</v>
      </c>
      <c r="C65" s="136"/>
      <c r="D65" s="136"/>
      <c r="E65" s="136"/>
      <c r="F65" s="136"/>
      <c r="G65" s="136"/>
      <c r="H65" s="239">
        <v>2.1</v>
      </c>
      <c r="I65" s="240"/>
      <c r="J65" s="240"/>
      <c r="K65" s="240"/>
      <c r="L65" s="241"/>
      <c r="M65" s="239">
        <v>3.9</v>
      </c>
      <c r="N65" s="240"/>
      <c r="O65" s="240"/>
      <c r="P65" s="240"/>
      <c r="Q65" s="241"/>
      <c r="R65" s="239">
        <v>2.5</v>
      </c>
      <c r="S65" s="240"/>
      <c r="T65" s="240"/>
      <c r="U65" s="240"/>
      <c r="V65" s="241"/>
      <c r="W65" s="239">
        <v>5.7</v>
      </c>
      <c r="X65" s="240"/>
      <c r="Y65" s="240"/>
      <c r="Z65" s="240"/>
      <c r="AA65" s="241"/>
    </row>
    <row r="66" spans="2:27" ht="24.75" customHeight="1" x14ac:dyDescent="0.15">
      <c r="B66" s="136" t="s">
        <v>13</v>
      </c>
      <c r="C66" s="136"/>
      <c r="D66" s="136"/>
      <c r="E66" s="136"/>
      <c r="F66" s="136"/>
      <c r="G66" s="136"/>
      <c r="H66" s="245">
        <v>-66675</v>
      </c>
      <c r="I66" s="245"/>
      <c r="J66" s="245"/>
      <c r="K66" s="245"/>
      <c r="L66" s="245"/>
      <c r="M66" s="245">
        <v>53951</v>
      </c>
      <c r="N66" s="245"/>
      <c r="O66" s="245"/>
      <c r="P66" s="245"/>
      <c r="Q66" s="245"/>
      <c r="R66" s="245">
        <v>9664</v>
      </c>
      <c r="S66" s="245"/>
      <c r="T66" s="245"/>
      <c r="U66" s="245"/>
      <c r="V66" s="245"/>
      <c r="W66" s="242" t="s">
        <v>462</v>
      </c>
      <c r="X66" s="243"/>
      <c r="Y66" s="243"/>
      <c r="Z66" s="243"/>
      <c r="AA66" s="244"/>
    </row>
    <row r="67" spans="2:27" ht="24.75" customHeight="1" x14ac:dyDescent="0.15">
      <c r="B67" s="136" t="s">
        <v>14</v>
      </c>
      <c r="C67" s="136"/>
      <c r="D67" s="136"/>
      <c r="E67" s="136"/>
      <c r="F67" s="136"/>
      <c r="G67" s="136"/>
      <c r="H67" s="246">
        <v>0</v>
      </c>
      <c r="I67" s="246"/>
      <c r="J67" s="246"/>
      <c r="K67" s="246"/>
      <c r="L67" s="246"/>
      <c r="M67" s="246">
        <v>0</v>
      </c>
      <c r="N67" s="246"/>
      <c r="O67" s="246"/>
      <c r="P67" s="246"/>
      <c r="Q67" s="246"/>
      <c r="R67" s="246">
        <v>200000</v>
      </c>
      <c r="S67" s="246"/>
      <c r="T67" s="246"/>
      <c r="U67" s="246"/>
      <c r="V67" s="246"/>
      <c r="W67" s="242" t="s">
        <v>462</v>
      </c>
      <c r="X67" s="243"/>
      <c r="Y67" s="243"/>
      <c r="Z67" s="243"/>
      <c r="AA67" s="244"/>
    </row>
    <row r="68" spans="2:27" ht="24.75" customHeight="1" x14ac:dyDescent="0.15">
      <c r="B68" s="136" t="s">
        <v>15</v>
      </c>
      <c r="C68" s="136"/>
      <c r="D68" s="136"/>
      <c r="E68" s="136"/>
      <c r="F68" s="136"/>
      <c r="G68" s="136"/>
      <c r="H68" s="246">
        <v>86000</v>
      </c>
      <c r="I68" s="246"/>
      <c r="J68" s="246"/>
      <c r="K68" s="246"/>
      <c r="L68" s="246"/>
      <c r="M68" s="246">
        <v>0</v>
      </c>
      <c r="N68" s="246"/>
      <c r="O68" s="246"/>
      <c r="P68" s="246"/>
      <c r="Q68" s="246"/>
      <c r="R68" s="246">
        <v>0</v>
      </c>
      <c r="S68" s="246"/>
      <c r="T68" s="246"/>
      <c r="U68" s="246"/>
      <c r="V68" s="246"/>
      <c r="W68" s="242" t="s">
        <v>462</v>
      </c>
      <c r="X68" s="243"/>
      <c r="Y68" s="243"/>
      <c r="Z68" s="243"/>
      <c r="AA68" s="244"/>
    </row>
    <row r="69" spans="2:27" ht="24.75" customHeight="1" x14ac:dyDescent="0.15">
      <c r="B69" s="136" t="s">
        <v>16</v>
      </c>
      <c r="C69" s="136"/>
      <c r="D69" s="136"/>
      <c r="E69" s="136"/>
      <c r="F69" s="136"/>
      <c r="G69" s="136"/>
      <c r="H69" s="246">
        <v>0</v>
      </c>
      <c r="I69" s="246"/>
      <c r="J69" s="246"/>
      <c r="K69" s="246"/>
      <c r="L69" s="246"/>
      <c r="M69" s="246">
        <v>0</v>
      </c>
      <c r="N69" s="246"/>
      <c r="O69" s="246"/>
      <c r="P69" s="246"/>
      <c r="Q69" s="246"/>
      <c r="R69" s="246">
        <v>0</v>
      </c>
      <c r="S69" s="246"/>
      <c r="T69" s="246"/>
      <c r="U69" s="246"/>
      <c r="V69" s="246"/>
      <c r="W69" s="242" t="s">
        <v>462</v>
      </c>
      <c r="X69" s="243"/>
      <c r="Y69" s="243"/>
      <c r="Z69" s="243"/>
      <c r="AA69" s="244"/>
    </row>
    <row r="70" spans="2:27" ht="24.75" customHeight="1" x14ac:dyDescent="0.15">
      <c r="B70" s="136" t="s">
        <v>17</v>
      </c>
      <c r="C70" s="136"/>
      <c r="D70" s="136"/>
      <c r="E70" s="136"/>
      <c r="F70" s="136"/>
      <c r="G70" s="136"/>
      <c r="H70" s="245">
        <v>-152675</v>
      </c>
      <c r="I70" s="245"/>
      <c r="J70" s="245"/>
      <c r="K70" s="245"/>
      <c r="L70" s="245"/>
      <c r="M70" s="245">
        <v>53951</v>
      </c>
      <c r="N70" s="245"/>
      <c r="O70" s="245"/>
      <c r="P70" s="245"/>
      <c r="Q70" s="245"/>
      <c r="R70" s="245">
        <v>209664</v>
      </c>
      <c r="S70" s="245"/>
      <c r="T70" s="245"/>
      <c r="U70" s="245"/>
      <c r="V70" s="245"/>
      <c r="W70" s="242" t="s">
        <v>462</v>
      </c>
      <c r="X70" s="243"/>
      <c r="Y70" s="243"/>
      <c r="Z70" s="243"/>
      <c r="AA70" s="244"/>
    </row>
    <row r="71" spans="2:27" ht="24.75" customHeight="1" x14ac:dyDescent="0.15">
      <c r="B71" s="136" t="s">
        <v>18</v>
      </c>
      <c r="C71" s="136"/>
      <c r="D71" s="136"/>
      <c r="E71" s="136"/>
      <c r="F71" s="136"/>
      <c r="G71" s="136"/>
      <c r="H71" s="270">
        <v>86.2</v>
      </c>
      <c r="I71" s="270"/>
      <c r="J71" s="270"/>
      <c r="K71" s="270"/>
      <c r="L71" s="270"/>
      <c r="M71" s="270">
        <v>89.3</v>
      </c>
      <c r="N71" s="270"/>
      <c r="O71" s="270"/>
      <c r="P71" s="270"/>
      <c r="Q71" s="270"/>
      <c r="R71" s="270">
        <v>87.6</v>
      </c>
      <c r="S71" s="270"/>
      <c r="T71" s="270"/>
      <c r="U71" s="270"/>
      <c r="V71" s="270"/>
      <c r="W71" s="270">
        <v>84.5</v>
      </c>
      <c r="X71" s="270"/>
      <c r="Y71" s="270"/>
      <c r="Z71" s="270"/>
      <c r="AA71" s="270"/>
    </row>
    <row r="72" spans="2:27" ht="24.75" customHeight="1" x14ac:dyDescent="0.15">
      <c r="B72" s="136" t="s">
        <v>537</v>
      </c>
      <c r="C72" s="136"/>
      <c r="D72" s="136"/>
      <c r="E72" s="136"/>
      <c r="F72" s="136"/>
      <c r="G72" s="136"/>
      <c r="H72" s="239">
        <v>8.1</v>
      </c>
      <c r="I72" s="240"/>
      <c r="J72" s="240"/>
      <c r="K72" s="240"/>
      <c r="L72" s="241"/>
      <c r="M72" s="239">
        <v>8.6</v>
      </c>
      <c r="N72" s="240"/>
      <c r="O72" s="240"/>
      <c r="P72" s="240"/>
      <c r="Q72" s="241"/>
      <c r="R72" s="239">
        <v>8.1999999999999993</v>
      </c>
      <c r="S72" s="240"/>
      <c r="T72" s="240"/>
      <c r="U72" s="240"/>
      <c r="V72" s="241"/>
      <c r="W72" s="242" t="s">
        <v>462</v>
      </c>
      <c r="X72" s="243"/>
      <c r="Y72" s="243"/>
      <c r="Z72" s="243"/>
      <c r="AA72" s="244"/>
    </row>
    <row r="73" spans="2:27" ht="24.75" customHeight="1" x14ac:dyDescent="0.15">
      <c r="B73" s="136" t="s">
        <v>19</v>
      </c>
      <c r="C73" s="136"/>
      <c r="D73" s="136"/>
      <c r="E73" s="136"/>
      <c r="F73" s="136"/>
      <c r="G73" s="136"/>
      <c r="H73" s="270">
        <v>10.4</v>
      </c>
      <c r="I73" s="270"/>
      <c r="J73" s="270"/>
      <c r="K73" s="270"/>
      <c r="L73" s="270"/>
      <c r="M73" s="270">
        <v>11.3</v>
      </c>
      <c r="N73" s="270"/>
      <c r="O73" s="270"/>
      <c r="P73" s="270"/>
      <c r="Q73" s="270"/>
      <c r="R73" s="270">
        <v>11.2</v>
      </c>
      <c r="S73" s="270"/>
      <c r="T73" s="270"/>
      <c r="U73" s="270"/>
      <c r="V73" s="270"/>
      <c r="W73" s="239">
        <v>8.5</v>
      </c>
      <c r="X73" s="240"/>
      <c r="Y73" s="240"/>
      <c r="Z73" s="240"/>
      <c r="AA73" s="241"/>
    </row>
    <row r="74" spans="2:27" ht="24.75" customHeight="1" x14ac:dyDescent="0.15">
      <c r="B74" s="136" t="s">
        <v>525</v>
      </c>
      <c r="C74" s="136"/>
      <c r="D74" s="136"/>
      <c r="E74" s="136"/>
      <c r="F74" s="136"/>
      <c r="G74" s="136"/>
      <c r="H74" s="270">
        <v>75.3</v>
      </c>
      <c r="I74" s="270"/>
      <c r="J74" s="270"/>
      <c r="K74" s="270"/>
      <c r="L74" s="270"/>
      <c r="M74" s="270">
        <v>86.2</v>
      </c>
      <c r="N74" s="270"/>
      <c r="O74" s="270"/>
      <c r="P74" s="270"/>
      <c r="Q74" s="270"/>
      <c r="R74" s="270">
        <v>101.4</v>
      </c>
      <c r="S74" s="270"/>
      <c r="T74" s="270"/>
      <c r="U74" s="270"/>
      <c r="V74" s="270"/>
      <c r="W74" s="242" t="s">
        <v>462</v>
      </c>
      <c r="X74" s="243"/>
      <c r="Y74" s="243"/>
      <c r="Z74" s="243"/>
      <c r="AA74" s="244"/>
    </row>
    <row r="75" spans="2:27" ht="24.75" customHeight="1" x14ac:dyDescent="0.15">
      <c r="B75" s="136" t="s">
        <v>20</v>
      </c>
      <c r="C75" s="136"/>
      <c r="D75" s="136"/>
      <c r="E75" s="136"/>
      <c r="F75" s="136"/>
      <c r="G75" s="136"/>
      <c r="H75" s="246">
        <v>7902583</v>
      </c>
      <c r="I75" s="246"/>
      <c r="J75" s="246"/>
      <c r="K75" s="246"/>
      <c r="L75" s="246"/>
      <c r="M75" s="246">
        <v>7818044</v>
      </c>
      <c r="N75" s="246"/>
      <c r="O75" s="246"/>
      <c r="P75" s="246"/>
      <c r="Q75" s="246"/>
      <c r="R75" s="246">
        <v>8027000</v>
      </c>
      <c r="S75" s="246"/>
      <c r="T75" s="246"/>
      <c r="U75" s="246"/>
      <c r="V75" s="246"/>
      <c r="W75" s="246">
        <v>6950102</v>
      </c>
      <c r="X75" s="246"/>
      <c r="Y75" s="246"/>
      <c r="Z75" s="246"/>
      <c r="AA75" s="246"/>
    </row>
    <row r="76" spans="2:27" ht="24.75" customHeight="1" x14ac:dyDescent="0.15">
      <c r="B76" s="136" t="s">
        <v>21</v>
      </c>
      <c r="C76" s="136"/>
      <c r="D76" s="136"/>
      <c r="E76" s="136"/>
      <c r="F76" s="136"/>
      <c r="G76" s="136"/>
      <c r="H76" s="246">
        <v>1307640</v>
      </c>
      <c r="I76" s="246"/>
      <c r="J76" s="246"/>
      <c r="K76" s="246"/>
      <c r="L76" s="246"/>
      <c r="M76" s="246">
        <v>1202046</v>
      </c>
      <c r="N76" s="246"/>
      <c r="O76" s="246"/>
      <c r="P76" s="246"/>
      <c r="Q76" s="246"/>
      <c r="R76" s="246">
        <v>1139735</v>
      </c>
      <c r="S76" s="246"/>
      <c r="T76" s="246"/>
      <c r="U76" s="246"/>
      <c r="V76" s="246"/>
      <c r="W76" s="246">
        <v>3367738</v>
      </c>
      <c r="X76" s="246"/>
      <c r="Y76" s="246"/>
      <c r="Z76" s="246"/>
      <c r="AA76" s="246"/>
    </row>
    <row r="77" spans="2:27" ht="24.75" customHeight="1" x14ac:dyDescent="0.15">
      <c r="B77" s="136" t="s">
        <v>22</v>
      </c>
      <c r="C77" s="136"/>
      <c r="D77" s="136"/>
      <c r="E77" s="136"/>
      <c r="F77" s="136"/>
      <c r="G77" s="136"/>
      <c r="H77" s="246">
        <v>3646563</v>
      </c>
      <c r="I77" s="246"/>
      <c r="J77" s="246"/>
      <c r="K77" s="246"/>
      <c r="L77" s="246"/>
      <c r="M77" s="246">
        <v>3673126</v>
      </c>
      <c r="N77" s="246"/>
      <c r="O77" s="246"/>
      <c r="P77" s="246"/>
      <c r="Q77" s="246"/>
      <c r="R77" s="246">
        <v>3680605</v>
      </c>
      <c r="S77" s="246"/>
      <c r="T77" s="246"/>
      <c r="U77" s="246"/>
      <c r="V77" s="246"/>
      <c r="W77" s="274">
        <v>3794549</v>
      </c>
      <c r="X77" s="275"/>
      <c r="Y77" s="275"/>
      <c r="Z77" s="275"/>
      <c r="AA77" s="276"/>
    </row>
    <row r="78" spans="2:27" ht="24.75" customHeight="1" x14ac:dyDescent="0.15">
      <c r="B78" s="271" t="s">
        <v>614</v>
      </c>
      <c r="C78" s="272"/>
      <c r="D78" s="272"/>
      <c r="E78" s="272"/>
      <c r="F78" s="272"/>
      <c r="G78" s="272"/>
      <c r="H78" s="272"/>
      <c r="I78" s="272"/>
      <c r="J78" s="272"/>
      <c r="K78" s="272"/>
      <c r="L78" s="272"/>
      <c r="M78" s="272"/>
      <c r="N78" s="272"/>
      <c r="O78" s="272"/>
      <c r="P78" s="272"/>
      <c r="Q78" s="272"/>
      <c r="R78" s="272"/>
      <c r="S78" s="272"/>
      <c r="T78" s="272"/>
      <c r="U78" s="272"/>
      <c r="V78" s="272"/>
      <c r="W78" s="272"/>
      <c r="X78" s="272"/>
      <c r="Y78" s="272"/>
      <c r="Z78" s="272"/>
      <c r="AA78" s="272"/>
    </row>
    <row r="79" spans="2:27" ht="24.75" customHeight="1" x14ac:dyDescent="0.15">
      <c r="B79" s="273"/>
      <c r="C79" s="273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</row>
    <row r="80" spans="2:27" ht="15" customHeight="1" x14ac:dyDescent="0.15">
      <c r="B80" s="273"/>
      <c r="C80" s="273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</row>
    <row r="81" spans="1:27" ht="15" customHeight="1" x14ac:dyDescent="0.15">
      <c r="B81" s="273"/>
      <c r="C81" s="273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</row>
    <row r="82" spans="1:27" ht="15" customHeight="1" x14ac:dyDescent="0.15">
      <c r="B82" s="273"/>
      <c r="C82" s="273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</row>
    <row r="83" spans="1:27" ht="15" customHeight="1" x14ac:dyDescent="0.15">
      <c r="B83" s="273"/>
      <c r="C83" s="273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</row>
    <row r="84" spans="1:27" ht="15" customHeight="1" x14ac:dyDescent="0.15">
      <c r="B84" s="273"/>
      <c r="C84" s="273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</row>
    <row r="85" spans="1:27" ht="15" customHeight="1" x14ac:dyDescent="0.15">
      <c r="B85" s="273"/>
      <c r="C85" s="273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</row>
    <row r="90" spans="1:27" ht="15" customHeight="1" x14ac:dyDescent="0.15"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2" spans="1:27" ht="15" customHeight="1" x14ac:dyDescent="0.15">
      <c r="A92" s="124" t="s">
        <v>153</v>
      </c>
      <c r="B92" s="124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</row>
  </sheetData>
  <mergeCells count="162">
    <mergeCell ref="A92:Z92"/>
    <mergeCell ref="B78:AA85"/>
    <mergeCell ref="B76:G76"/>
    <mergeCell ref="H76:L76"/>
    <mergeCell ref="M76:Q76"/>
    <mergeCell ref="R76:V76"/>
    <mergeCell ref="W76:AA76"/>
    <mergeCell ref="B77:G77"/>
    <mergeCell ref="H77:L77"/>
    <mergeCell ref="M77:Q77"/>
    <mergeCell ref="R77:V77"/>
    <mergeCell ref="W77:AA77"/>
    <mergeCell ref="B75:G75"/>
    <mergeCell ref="H75:L75"/>
    <mergeCell ref="M75:Q75"/>
    <mergeCell ref="R75:V75"/>
    <mergeCell ref="W75:AA75"/>
    <mergeCell ref="B74:G74"/>
    <mergeCell ref="H74:L74"/>
    <mergeCell ref="M74:Q74"/>
    <mergeCell ref="R74:V74"/>
    <mergeCell ref="W74:AA74"/>
    <mergeCell ref="B71:G71"/>
    <mergeCell ref="H71:L71"/>
    <mergeCell ref="M71:Q71"/>
    <mergeCell ref="R71:V71"/>
    <mergeCell ref="W71:AA71"/>
    <mergeCell ref="B73:G73"/>
    <mergeCell ref="H73:L73"/>
    <mergeCell ref="M73:Q73"/>
    <mergeCell ref="R73:V73"/>
    <mergeCell ref="W73:AA73"/>
    <mergeCell ref="W68:AA68"/>
    <mergeCell ref="B69:G69"/>
    <mergeCell ref="H69:L69"/>
    <mergeCell ref="M69:Q69"/>
    <mergeCell ref="R69:V69"/>
    <mergeCell ref="W69:AA69"/>
    <mergeCell ref="B70:G70"/>
    <mergeCell ref="H70:L70"/>
    <mergeCell ref="M70:Q70"/>
    <mergeCell ref="R70:V70"/>
    <mergeCell ref="W70:AA70"/>
    <mergeCell ref="B63:G63"/>
    <mergeCell ref="H63:L63"/>
    <mergeCell ref="M63:Q63"/>
    <mergeCell ref="R63:V63"/>
    <mergeCell ref="W63:AA63"/>
    <mergeCell ref="B64:G64"/>
    <mergeCell ref="H64:L64"/>
    <mergeCell ref="M64:Q64"/>
    <mergeCell ref="R64:V64"/>
    <mergeCell ref="W64:AA64"/>
    <mergeCell ref="B61:G61"/>
    <mergeCell ref="H61:L61"/>
    <mergeCell ref="M61:Q61"/>
    <mergeCell ref="R61:V61"/>
    <mergeCell ref="W61:AA61"/>
    <mergeCell ref="B62:G62"/>
    <mergeCell ref="H62:L62"/>
    <mergeCell ref="M62:Q62"/>
    <mergeCell ref="R62:V62"/>
    <mergeCell ref="W62:AA62"/>
    <mergeCell ref="B59:G59"/>
    <mergeCell ref="H59:L59"/>
    <mergeCell ref="M59:Q59"/>
    <mergeCell ref="R59:V59"/>
    <mergeCell ref="W59:AA59"/>
    <mergeCell ref="B60:G60"/>
    <mergeCell ref="H60:L60"/>
    <mergeCell ref="M60:Q60"/>
    <mergeCell ref="R60:V60"/>
    <mergeCell ref="W60:AA60"/>
    <mergeCell ref="B16:AA21"/>
    <mergeCell ref="C24:AA29"/>
    <mergeCell ref="D35:AA38"/>
    <mergeCell ref="A50:Z50"/>
    <mergeCell ref="B54:Z56"/>
    <mergeCell ref="H58:R58"/>
    <mergeCell ref="X58:AA58"/>
    <mergeCell ref="B15:F15"/>
    <mergeCell ref="G15:K15"/>
    <mergeCell ref="L15:P15"/>
    <mergeCell ref="Q15:T15"/>
    <mergeCell ref="U15:X15"/>
    <mergeCell ref="Y15:AA15"/>
    <mergeCell ref="B14:F14"/>
    <mergeCell ref="G14:K14"/>
    <mergeCell ref="L14:P14"/>
    <mergeCell ref="Q14:T14"/>
    <mergeCell ref="U14:X14"/>
    <mergeCell ref="Y14:AA14"/>
    <mergeCell ref="B13:F13"/>
    <mergeCell ref="G13:K13"/>
    <mergeCell ref="L13:P13"/>
    <mergeCell ref="Q13:T13"/>
    <mergeCell ref="U13:X13"/>
    <mergeCell ref="Y13:AA13"/>
    <mergeCell ref="B10:F10"/>
    <mergeCell ref="G10:K10"/>
    <mergeCell ref="L10:P10"/>
    <mergeCell ref="Q10:T10"/>
    <mergeCell ref="U10:X10"/>
    <mergeCell ref="Y10:AA10"/>
    <mergeCell ref="B12:F12"/>
    <mergeCell ref="G12:K12"/>
    <mergeCell ref="L12:P12"/>
    <mergeCell ref="Q12:T12"/>
    <mergeCell ref="U12:X12"/>
    <mergeCell ref="Y12:AA12"/>
    <mergeCell ref="B11:F11"/>
    <mergeCell ref="G11:K11"/>
    <mergeCell ref="L11:P11"/>
    <mergeCell ref="Q11:T11"/>
    <mergeCell ref="U11:X11"/>
    <mergeCell ref="Y11:AA11"/>
    <mergeCell ref="B9:F9"/>
    <mergeCell ref="G9:K9"/>
    <mergeCell ref="L9:P9"/>
    <mergeCell ref="Q9:T9"/>
    <mergeCell ref="U9:X9"/>
    <mergeCell ref="Y9:AA9"/>
    <mergeCell ref="B8:F8"/>
    <mergeCell ref="G8:K8"/>
    <mergeCell ref="L8:P8"/>
    <mergeCell ref="Q8:T8"/>
    <mergeCell ref="U8:X8"/>
    <mergeCell ref="Y8:AA8"/>
    <mergeCell ref="G4:W4"/>
    <mergeCell ref="X4:AA4"/>
    <mergeCell ref="B5:F7"/>
    <mergeCell ref="G5:K7"/>
    <mergeCell ref="L5:P7"/>
    <mergeCell ref="Q5:T5"/>
    <mergeCell ref="U5:X7"/>
    <mergeCell ref="Y5:AA7"/>
    <mergeCell ref="Q6:T6"/>
    <mergeCell ref="Q7:T7"/>
    <mergeCell ref="B65:G65"/>
    <mergeCell ref="H65:L65"/>
    <mergeCell ref="M65:Q65"/>
    <mergeCell ref="R65:V65"/>
    <mergeCell ref="W65:AA65"/>
    <mergeCell ref="B72:G72"/>
    <mergeCell ref="H72:L72"/>
    <mergeCell ref="M72:Q72"/>
    <mergeCell ref="R72:V72"/>
    <mergeCell ref="W72:AA72"/>
    <mergeCell ref="B66:G66"/>
    <mergeCell ref="H66:L66"/>
    <mergeCell ref="M66:Q66"/>
    <mergeCell ref="R66:V66"/>
    <mergeCell ref="W66:AA66"/>
    <mergeCell ref="B67:G67"/>
    <mergeCell ref="H67:L67"/>
    <mergeCell ref="M67:Q67"/>
    <mergeCell ref="R67:V67"/>
    <mergeCell ref="W67:AA67"/>
    <mergeCell ref="B68:G68"/>
    <mergeCell ref="H68:L68"/>
    <mergeCell ref="M68:Q68"/>
    <mergeCell ref="R68:V68"/>
  </mergeCells>
  <phoneticPr fontId="12"/>
  <pageMargins left="0.70866141732283472" right="0.70866141732283472" top="0.74803149606299213" bottom="0.74803149606299213" header="0.31496062992125984" footer="0.31496062992125984"/>
  <pageSetup paperSize="9" scale="94" orientation="portrait" r:id="rId1"/>
  <rowBreaks count="1" manualBreakCount="1">
    <brk id="51" max="2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F49"/>
  <sheetViews>
    <sheetView view="pageBreakPreview" topLeftCell="A19" zoomScaleNormal="100" zoomScaleSheetLayoutView="100" workbookViewId="0">
      <selection activeCell="W34" sqref="W34"/>
    </sheetView>
  </sheetViews>
  <sheetFormatPr defaultColWidth="3.125" defaultRowHeight="15" customHeight="1" x14ac:dyDescent="0.15"/>
  <cols>
    <col min="1" max="2" width="3.125" style="1"/>
    <col min="3" max="3" width="3.75" style="1" bestFit="1" customWidth="1"/>
    <col min="4" max="26" width="3.125" style="1"/>
    <col min="27" max="27" width="4.75" style="1" customWidth="1"/>
    <col min="28" max="16384" width="3.125" style="1"/>
  </cols>
  <sheetData>
    <row r="1" spans="1:32" ht="15" customHeight="1" x14ac:dyDescent="0.15">
      <c r="AB1" s="36"/>
      <c r="AC1" s="36"/>
    </row>
    <row r="2" spans="1:32" ht="16.5" customHeight="1" x14ac:dyDescent="0.15">
      <c r="A2" s="24"/>
      <c r="B2" s="29" t="s">
        <v>253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37"/>
      <c r="AC2" s="36"/>
    </row>
    <row r="3" spans="1:32" ht="1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38"/>
      <c r="AC3" s="36"/>
    </row>
    <row r="4" spans="1:32" ht="15" customHeight="1" x14ac:dyDescent="0.15">
      <c r="A4" s="7"/>
      <c r="B4" s="7" t="s"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38"/>
      <c r="AC4" s="36"/>
    </row>
    <row r="5" spans="1:32" ht="15" customHeight="1" x14ac:dyDescent="0.15">
      <c r="A5" s="7"/>
      <c r="B5" s="7"/>
      <c r="C5" s="7"/>
      <c r="D5" s="7"/>
      <c r="E5" s="7"/>
      <c r="F5" s="7"/>
      <c r="G5" s="7"/>
      <c r="H5" s="277" t="s">
        <v>27</v>
      </c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7"/>
      <c r="V5" s="7"/>
      <c r="W5" s="7"/>
      <c r="X5" s="105" t="s">
        <v>7</v>
      </c>
      <c r="Y5" s="105"/>
      <c r="Z5" s="105"/>
      <c r="AA5" s="105"/>
      <c r="AB5" s="38"/>
      <c r="AC5" s="36"/>
    </row>
    <row r="6" spans="1:32" ht="20.25" customHeight="1" x14ac:dyDescent="0.15">
      <c r="B6" s="112" t="s">
        <v>24</v>
      </c>
      <c r="C6" s="112"/>
      <c r="D6" s="112"/>
      <c r="E6" s="112"/>
      <c r="F6" s="112"/>
      <c r="G6" s="112"/>
      <c r="H6" s="112" t="s">
        <v>8</v>
      </c>
      <c r="I6" s="112"/>
      <c r="J6" s="112"/>
      <c r="K6" s="112"/>
      <c r="L6" s="112"/>
      <c r="M6" s="112" t="s">
        <v>9</v>
      </c>
      <c r="N6" s="112"/>
      <c r="O6" s="112"/>
      <c r="P6" s="112"/>
      <c r="Q6" s="112"/>
      <c r="R6" s="112" t="s">
        <v>12</v>
      </c>
      <c r="S6" s="112"/>
      <c r="T6" s="112"/>
      <c r="U6" s="112"/>
      <c r="V6" s="112"/>
      <c r="W6" s="130" t="s">
        <v>25</v>
      </c>
      <c r="X6" s="130"/>
      <c r="Y6" s="130"/>
      <c r="Z6" s="130"/>
      <c r="AA6" s="130"/>
      <c r="AB6" s="38"/>
      <c r="AC6" s="38"/>
      <c r="AD6" s="7"/>
      <c r="AE6" s="7"/>
      <c r="AF6" s="7"/>
    </row>
    <row r="7" spans="1:32" ht="20.25" customHeight="1" x14ac:dyDescent="0.15">
      <c r="B7" s="278" t="s">
        <v>206</v>
      </c>
      <c r="C7" s="278"/>
      <c r="D7" s="278"/>
      <c r="E7" s="278"/>
      <c r="F7" s="278"/>
      <c r="G7" s="278"/>
      <c r="H7" s="257">
        <v>1028042</v>
      </c>
      <c r="I7" s="257"/>
      <c r="J7" s="257"/>
      <c r="K7" s="257"/>
      <c r="L7" s="257"/>
      <c r="M7" s="257">
        <v>1006595</v>
      </c>
      <c r="N7" s="257"/>
      <c r="O7" s="257"/>
      <c r="P7" s="257"/>
      <c r="Q7" s="257"/>
      <c r="R7" s="279">
        <f t="shared" ref="R7:R10" si="0">SUM(H7-M7)</f>
        <v>21447</v>
      </c>
      <c r="S7" s="279"/>
      <c r="T7" s="279"/>
      <c r="U7" s="279"/>
      <c r="V7" s="279"/>
      <c r="W7" s="257">
        <v>90005</v>
      </c>
      <c r="X7" s="257"/>
      <c r="Y7" s="257"/>
      <c r="Z7" s="257"/>
      <c r="AA7" s="257"/>
      <c r="AB7" s="36"/>
      <c r="AC7" s="36"/>
    </row>
    <row r="8" spans="1:32" ht="20.25" customHeight="1" x14ac:dyDescent="0.15">
      <c r="B8" s="278" t="s">
        <v>207</v>
      </c>
      <c r="C8" s="278"/>
      <c r="D8" s="278"/>
      <c r="E8" s="278"/>
      <c r="F8" s="278"/>
      <c r="G8" s="278"/>
      <c r="H8" s="257">
        <v>943327</v>
      </c>
      <c r="I8" s="257"/>
      <c r="J8" s="257"/>
      <c r="K8" s="257"/>
      <c r="L8" s="257"/>
      <c r="M8" s="257">
        <v>915478</v>
      </c>
      <c r="N8" s="257"/>
      <c r="O8" s="257"/>
      <c r="P8" s="257"/>
      <c r="Q8" s="257"/>
      <c r="R8" s="279">
        <f t="shared" si="0"/>
        <v>27849</v>
      </c>
      <c r="S8" s="279"/>
      <c r="T8" s="279"/>
      <c r="U8" s="279"/>
      <c r="V8" s="279"/>
      <c r="W8" s="257">
        <v>129640</v>
      </c>
      <c r="X8" s="257"/>
      <c r="Y8" s="257"/>
      <c r="Z8" s="257"/>
      <c r="AA8" s="257"/>
      <c r="AB8" s="36"/>
      <c r="AC8" s="36"/>
    </row>
    <row r="9" spans="1:32" ht="20.25" customHeight="1" x14ac:dyDescent="0.15">
      <c r="B9" s="280" t="s">
        <v>205</v>
      </c>
      <c r="C9" s="281"/>
      <c r="D9" s="281"/>
      <c r="E9" s="281"/>
      <c r="F9" s="281"/>
      <c r="G9" s="282"/>
      <c r="H9" s="257">
        <v>181268</v>
      </c>
      <c r="I9" s="257"/>
      <c r="J9" s="257"/>
      <c r="K9" s="257"/>
      <c r="L9" s="257"/>
      <c r="M9" s="257">
        <v>179629</v>
      </c>
      <c r="N9" s="257"/>
      <c r="O9" s="257"/>
      <c r="P9" s="257"/>
      <c r="Q9" s="257"/>
      <c r="R9" s="279">
        <f t="shared" si="0"/>
        <v>1639</v>
      </c>
      <c r="S9" s="279"/>
      <c r="T9" s="279"/>
      <c r="U9" s="279"/>
      <c r="V9" s="279"/>
      <c r="W9" s="257">
        <v>140314</v>
      </c>
      <c r="X9" s="257"/>
      <c r="Y9" s="257"/>
      <c r="Z9" s="257"/>
      <c r="AA9" s="257"/>
      <c r="AB9" s="36"/>
      <c r="AC9" s="36"/>
    </row>
    <row r="10" spans="1:32" ht="20.25" customHeight="1" x14ac:dyDescent="0.15">
      <c r="B10" s="278" t="s">
        <v>208</v>
      </c>
      <c r="C10" s="278"/>
      <c r="D10" s="278"/>
      <c r="E10" s="278"/>
      <c r="F10" s="278"/>
      <c r="G10" s="278"/>
      <c r="H10" s="257">
        <v>124003</v>
      </c>
      <c r="I10" s="257"/>
      <c r="J10" s="257"/>
      <c r="K10" s="257"/>
      <c r="L10" s="257"/>
      <c r="M10" s="257">
        <v>124003</v>
      </c>
      <c r="N10" s="257"/>
      <c r="O10" s="257"/>
      <c r="P10" s="257"/>
      <c r="Q10" s="257"/>
      <c r="R10" s="279">
        <f t="shared" si="0"/>
        <v>0</v>
      </c>
      <c r="S10" s="279"/>
      <c r="T10" s="279"/>
      <c r="U10" s="279"/>
      <c r="V10" s="279"/>
      <c r="W10" s="257">
        <v>65027</v>
      </c>
      <c r="X10" s="257"/>
      <c r="Y10" s="257"/>
      <c r="Z10" s="257"/>
      <c r="AA10" s="257"/>
      <c r="AB10" s="36"/>
      <c r="AC10" s="36"/>
    </row>
    <row r="11" spans="1:32" ht="20.25" customHeight="1" x14ac:dyDescent="0.15">
      <c r="B11" s="278" t="s">
        <v>209</v>
      </c>
      <c r="C11" s="278"/>
      <c r="D11" s="278"/>
      <c r="E11" s="278"/>
      <c r="F11" s="278"/>
      <c r="G11" s="278"/>
      <c r="H11" s="257">
        <v>452217</v>
      </c>
      <c r="I11" s="257"/>
      <c r="J11" s="257"/>
      <c r="K11" s="257"/>
      <c r="L11" s="257"/>
      <c r="M11" s="257">
        <v>450879</v>
      </c>
      <c r="N11" s="257"/>
      <c r="O11" s="257"/>
      <c r="P11" s="257"/>
      <c r="Q11" s="257"/>
      <c r="R11" s="279">
        <f t="shared" ref="R11" si="1">SUM(H11-M11)</f>
        <v>1338</v>
      </c>
      <c r="S11" s="279"/>
      <c r="T11" s="279"/>
      <c r="U11" s="279"/>
      <c r="V11" s="279"/>
      <c r="W11" s="257">
        <v>67900</v>
      </c>
      <c r="X11" s="257"/>
      <c r="Y11" s="257"/>
      <c r="Z11" s="257"/>
      <c r="AA11" s="257"/>
      <c r="AB11" s="36"/>
      <c r="AC11" s="36"/>
    </row>
    <row r="12" spans="1:32" ht="20.25" customHeight="1" x14ac:dyDescent="0.15">
      <c r="B12" s="112" t="s">
        <v>26</v>
      </c>
      <c r="C12" s="112"/>
      <c r="D12" s="112"/>
      <c r="E12" s="112"/>
      <c r="F12" s="112"/>
      <c r="G12" s="112"/>
      <c r="H12" s="257">
        <f>SUM(H7:L11)</f>
        <v>2728857</v>
      </c>
      <c r="I12" s="257"/>
      <c r="J12" s="257"/>
      <c r="K12" s="257"/>
      <c r="L12" s="257"/>
      <c r="M12" s="257">
        <f>SUM(M7:Q11)</f>
        <v>2676584</v>
      </c>
      <c r="N12" s="257"/>
      <c r="O12" s="257"/>
      <c r="P12" s="257"/>
      <c r="Q12" s="257"/>
      <c r="R12" s="279">
        <f>SUM(R7:V11)</f>
        <v>52273</v>
      </c>
      <c r="S12" s="279"/>
      <c r="T12" s="279"/>
      <c r="U12" s="279"/>
      <c r="V12" s="279"/>
      <c r="W12" s="257">
        <f>SUM(W7:AA11)</f>
        <v>492886</v>
      </c>
      <c r="X12" s="257"/>
      <c r="Y12" s="257"/>
      <c r="Z12" s="257"/>
      <c r="AA12" s="257"/>
      <c r="AB12" s="36"/>
      <c r="AC12" s="36"/>
    </row>
    <row r="13" spans="1:32" ht="15" customHeight="1" x14ac:dyDescent="0.15">
      <c r="C13" s="2"/>
      <c r="AB13" s="36"/>
      <c r="AC13" s="36"/>
    </row>
    <row r="14" spans="1:32" ht="15" customHeight="1" x14ac:dyDescent="0.15">
      <c r="B14" s="229" t="s">
        <v>573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36"/>
      <c r="AC14" s="36"/>
    </row>
    <row r="15" spans="1:32" ht="15" customHeight="1" x14ac:dyDescent="0.15"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36"/>
      <c r="AC15" s="36"/>
    </row>
    <row r="16" spans="1:32" ht="15" customHeight="1" x14ac:dyDescent="0.15"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36"/>
      <c r="AC16" s="36"/>
    </row>
    <row r="17" spans="2:29" ht="15" customHeight="1" x14ac:dyDescent="0.15">
      <c r="AB17" s="36"/>
      <c r="AC17" s="36"/>
    </row>
    <row r="18" spans="2:29" ht="15" customHeight="1" x14ac:dyDescent="0.15">
      <c r="B18" s="3" t="s">
        <v>28</v>
      </c>
      <c r="AB18" s="36"/>
      <c r="AC18" s="36"/>
    </row>
    <row r="19" spans="2:29" ht="15" customHeight="1" x14ac:dyDescent="0.15">
      <c r="AB19" s="36"/>
      <c r="AC19" s="36"/>
    </row>
    <row r="20" spans="2:29" ht="18.75" customHeight="1" x14ac:dyDescent="0.15">
      <c r="B20" s="252"/>
      <c r="C20" s="252"/>
      <c r="D20" s="252"/>
      <c r="E20" s="252"/>
      <c r="F20" s="252"/>
      <c r="G20" s="252"/>
      <c r="H20" s="249" t="s">
        <v>32</v>
      </c>
      <c r="I20" s="249"/>
      <c r="J20" s="249"/>
      <c r="K20" s="249"/>
      <c r="L20" s="249"/>
      <c r="M20" s="249" t="s">
        <v>31</v>
      </c>
      <c r="N20" s="249"/>
      <c r="O20" s="249"/>
      <c r="P20" s="249"/>
      <c r="Q20" s="249"/>
      <c r="R20" s="249" t="s">
        <v>34</v>
      </c>
      <c r="S20" s="249"/>
      <c r="T20" s="249"/>
      <c r="U20" s="249"/>
      <c r="V20" s="249"/>
      <c r="W20" s="249" t="s">
        <v>35</v>
      </c>
      <c r="X20" s="249"/>
      <c r="Y20" s="249"/>
      <c r="Z20" s="249"/>
      <c r="AA20" s="249"/>
      <c r="AB20" s="36"/>
      <c r="AC20" s="36"/>
    </row>
    <row r="21" spans="2:29" ht="18.75" customHeight="1" x14ac:dyDescent="0.15">
      <c r="B21" s="254"/>
      <c r="C21" s="254"/>
      <c r="D21" s="254"/>
      <c r="E21" s="254"/>
      <c r="F21" s="254"/>
      <c r="G21" s="254"/>
      <c r="H21" s="251" t="s">
        <v>30</v>
      </c>
      <c r="I21" s="251"/>
      <c r="J21" s="251"/>
      <c r="K21" s="251"/>
      <c r="L21" s="251"/>
      <c r="M21" s="251" t="s">
        <v>33</v>
      </c>
      <c r="N21" s="251"/>
      <c r="O21" s="251"/>
      <c r="P21" s="251"/>
      <c r="Q21" s="251"/>
      <c r="R21" s="251" t="s">
        <v>30</v>
      </c>
      <c r="S21" s="251"/>
      <c r="T21" s="251"/>
      <c r="U21" s="251"/>
      <c r="V21" s="251"/>
      <c r="W21" s="251" t="s">
        <v>36</v>
      </c>
      <c r="X21" s="251"/>
      <c r="Y21" s="251"/>
      <c r="Z21" s="251"/>
      <c r="AA21" s="251"/>
      <c r="AB21" s="36"/>
      <c r="AC21" s="36"/>
    </row>
    <row r="22" spans="2:29" ht="27" customHeight="1" thickBot="1" x14ac:dyDescent="0.2">
      <c r="B22" s="288" t="s">
        <v>29</v>
      </c>
      <c r="C22" s="288"/>
      <c r="D22" s="288"/>
      <c r="E22" s="288"/>
      <c r="F22" s="288"/>
      <c r="G22" s="288"/>
      <c r="H22" s="289" t="s">
        <v>463</v>
      </c>
      <c r="I22" s="289"/>
      <c r="J22" s="289"/>
      <c r="K22" s="289"/>
      <c r="L22" s="289"/>
      <c r="M22" s="289" t="s">
        <v>463</v>
      </c>
      <c r="N22" s="289"/>
      <c r="O22" s="289"/>
      <c r="P22" s="289"/>
      <c r="Q22" s="289"/>
      <c r="R22" s="290">
        <v>10.4</v>
      </c>
      <c r="S22" s="290"/>
      <c r="T22" s="290"/>
      <c r="U22" s="290"/>
      <c r="V22" s="290"/>
      <c r="W22" s="290">
        <v>75.3</v>
      </c>
      <c r="X22" s="290"/>
      <c r="Y22" s="290"/>
      <c r="Z22" s="290"/>
      <c r="AA22" s="290"/>
      <c r="AB22" s="36"/>
      <c r="AC22" s="36"/>
    </row>
    <row r="23" spans="2:29" ht="27" customHeight="1" thickTop="1" x14ac:dyDescent="0.15">
      <c r="B23" s="283" t="s">
        <v>37</v>
      </c>
      <c r="C23" s="284"/>
      <c r="D23" s="284"/>
      <c r="E23" s="284"/>
      <c r="F23" s="284"/>
      <c r="G23" s="285"/>
      <c r="H23" s="286">
        <v>15</v>
      </c>
      <c r="I23" s="286"/>
      <c r="J23" s="286"/>
      <c r="K23" s="286"/>
      <c r="L23" s="286"/>
      <c r="M23" s="286">
        <v>20</v>
      </c>
      <c r="N23" s="286"/>
      <c r="O23" s="286"/>
      <c r="P23" s="286"/>
      <c r="Q23" s="286"/>
      <c r="R23" s="287">
        <v>25</v>
      </c>
      <c r="S23" s="287"/>
      <c r="T23" s="287"/>
      <c r="U23" s="287"/>
      <c r="V23" s="287"/>
      <c r="W23" s="287">
        <v>350</v>
      </c>
      <c r="X23" s="287"/>
      <c r="Y23" s="287"/>
      <c r="Z23" s="287"/>
      <c r="AA23" s="287"/>
      <c r="AB23" s="36"/>
      <c r="AC23" s="36"/>
    </row>
    <row r="24" spans="2:29" ht="27" customHeight="1" x14ac:dyDescent="0.15">
      <c r="B24" s="291" t="s">
        <v>38</v>
      </c>
      <c r="C24" s="292"/>
      <c r="D24" s="292"/>
      <c r="E24" s="292"/>
      <c r="F24" s="292"/>
      <c r="G24" s="293"/>
      <c r="H24" s="294">
        <v>20</v>
      </c>
      <c r="I24" s="294"/>
      <c r="J24" s="294"/>
      <c r="K24" s="294"/>
      <c r="L24" s="294"/>
      <c r="M24" s="294">
        <v>30</v>
      </c>
      <c r="N24" s="294"/>
      <c r="O24" s="294"/>
      <c r="P24" s="294"/>
      <c r="Q24" s="294"/>
      <c r="R24" s="294">
        <v>35</v>
      </c>
      <c r="S24" s="294"/>
      <c r="T24" s="294"/>
      <c r="U24" s="294"/>
      <c r="V24" s="294"/>
      <c r="W24" s="295"/>
      <c r="X24" s="295"/>
      <c r="Y24" s="295"/>
      <c r="Z24" s="295"/>
      <c r="AA24" s="295"/>
      <c r="AB24" s="36"/>
      <c r="AC24" s="36"/>
    </row>
    <row r="25" spans="2:29" ht="15" customHeight="1" x14ac:dyDescent="0.15">
      <c r="AB25" s="36"/>
      <c r="AC25" s="36"/>
    </row>
    <row r="26" spans="2:29" ht="15" customHeight="1" x14ac:dyDescent="0.15">
      <c r="B26" s="226" t="s">
        <v>615</v>
      </c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36"/>
      <c r="AC26" s="36"/>
    </row>
    <row r="27" spans="2:29" ht="15" customHeight="1" x14ac:dyDescent="0.15">
      <c r="B27" s="226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36"/>
      <c r="AC27" s="36"/>
    </row>
    <row r="28" spans="2:29" ht="15" customHeight="1" x14ac:dyDescent="0.15"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36"/>
      <c r="AC28" s="36"/>
    </row>
    <row r="29" spans="2:29" ht="15" customHeight="1" x14ac:dyDescent="0.15">
      <c r="B29" s="226"/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36"/>
      <c r="AC29" s="36"/>
    </row>
    <row r="30" spans="2:29" ht="15" customHeight="1" x14ac:dyDescent="0.15"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  <c r="AB30" s="36"/>
      <c r="AC30" s="36"/>
    </row>
    <row r="31" spans="2:29" ht="15" customHeight="1" x14ac:dyDescent="0.15"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36"/>
      <c r="AC31" s="36"/>
    </row>
    <row r="32" spans="2:29" ht="15" customHeight="1" x14ac:dyDescent="0.15">
      <c r="AB32" s="36"/>
      <c r="AC32" s="36"/>
    </row>
    <row r="33" spans="1:29" ht="15" customHeight="1" x14ac:dyDescent="0.15">
      <c r="AB33" s="36"/>
      <c r="AC33" s="36"/>
    </row>
    <row r="34" spans="1:29" ht="15" customHeight="1" x14ac:dyDescent="0.15">
      <c r="AB34" s="36"/>
      <c r="AC34" s="36"/>
    </row>
    <row r="35" spans="1:29" ht="15" customHeight="1" x14ac:dyDescent="0.15">
      <c r="AB35" s="36"/>
      <c r="AC35" s="36"/>
    </row>
    <row r="36" spans="1:29" ht="15" customHeight="1" x14ac:dyDescent="0.15">
      <c r="AB36" s="36"/>
      <c r="AC36" s="36"/>
    </row>
    <row r="37" spans="1:29" ht="15" customHeight="1" x14ac:dyDescent="0.15">
      <c r="AB37" s="36"/>
      <c r="AC37" s="36"/>
    </row>
    <row r="38" spans="1:29" ht="15" customHeight="1" x14ac:dyDescent="0.15">
      <c r="AB38" s="36"/>
      <c r="AC38" s="36"/>
    </row>
    <row r="39" spans="1:29" ht="15" customHeight="1" x14ac:dyDescent="0.15">
      <c r="AB39" s="36"/>
      <c r="AC39" s="36"/>
    </row>
    <row r="40" spans="1:29" ht="15" customHeight="1" x14ac:dyDescent="0.15">
      <c r="AB40" s="36"/>
      <c r="AC40" s="36"/>
    </row>
    <row r="41" spans="1:29" ht="15" customHeight="1" x14ac:dyDescent="0.15">
      <c r="AB41" s="36"/>
      <c r="AC41" s="36"/>
    </row>
    <row r="42" spans="1:29" ht="15" customHeight="1" x14ac:dyDescent="0.15">
      <c r="AB42" s="36"/>
      <c r="AC42" s="36"/>
    </row>
    <row r="43" spans="1:29" ht="15" customHeight="1" x14ac:dyDescent="0.15">
      <c r="AB43" s="36"/>
      <c r="AC43" s="36"/>
    </row>
    <row r="44" spans="1:29" ht="15" customHeight="1" x14ac:dyDescent="0.15">
      <c r="AB44" s="36"/>
      <c r="AC44" s="36"/>
    </row>
    <row r="45" spans="1:29" ht="15" customHeight="1" x14ac:dyDescent="0.15">
      <c r="AB45" s="36"/>
      <c r="AC45" s="36"/>
    </row>
    <row r="46" spans="1:29" ht="15" customHeight="1" x14ac:dyDescent="0.15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B46" s="36"/>
      <c r="AC46" s="36"/>
    </row>
    <row r="47" spans="1:29" ht="15" customHeight="1" x14ac:dyDescent="0.15">
      <c r="AB47" s="36"/>
      <c r="AC47" s="36"/>
    </row>
    <row r="48" spans="1:29" ht="15" customHeight="1" x14ac:dyDescent="0.15">
      <c r="A48" s="124" t="s">
        <v>154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B48" s="36"/>
      <c r="AC48" s="36"/>
    </row>
    <row r="49" spans="28:29" ht="15" customHeight="1" x14ac:dyDescent="0.15">
      <c r="AB49" s="36"/>
      <c r="AC49" s="36"/>
    </row>
  </sheetData>
  <mergeCells count="66">
    <mergeCell ref="A46:Z46"/>
    <mergeCell ref="A48:Z48"/>
    <mergeCell ref="B24:G24"/>
    <mergeCell ref="H24:L24"/>
    <mergeCell ref="M24:Q24"/>
    <mergeCell ref="R24:V24"/>
    <mergeCell ref="W24:AA24"/>
    <mergeCell ref="B26:AA31"/>
    <mergeCell ref="B22:G22"/>
    <mergeCell ref="H22:L22"/>
    <mergeCell ref="M22:Q22"/>
    <mergeCell ref="R22:V22"/>
    <mergeCell ref="W22:AA22"/>
    <mergeCell ref="B23:G23"/>
    <mergeCell ref="H23:L23"/>
    <mergeCell ref="M23:Q23"/>
    <mergeCell ref="R23:V23"/>
    <mergeCell ref="W23:AA23"/>
    <mergeCell ref="B20:G20"/>
    <mergeCell ref="H20:L20"/>
    <mergeCell ref="M20:Q20"/>
    <mergeCell ref="R20:V20"/>
    <mergeCell ref="W20:AA20"/>
    <mergeCell ref="B21:G21"/>
    <mergeCell ref="H21:L21"/>
    <mergeCell ref="M21:Q21"/>
    <mergeCell ref="R21:V21"/>
    <mergeCell ref="W21:AA21"/>
    <mergeCell ref="B14:AA16"/>
    <mergeCell ref="B10:G10"/>
    <mergeCell ref="H10:L10"/>
    <mergeCell ref="M10:Q10"/>
    <mergeCell ref="R10:V10"/>
    <mergeCell ref="W10:AA10"/>
    <mergeCell ref="B11:G11"/>
    <mergeCell ref="H11:L11"/>
    <mergeCell ref="M11:Q11"/>
    <mergeCell ref="R11:V11"/>
    <mergeCell ref="W11:AA11"/>
    <mergeCell ref="B12:G12"/>
    <mergeCell ref="H12:L12"/>
    <mergeCell ref="M12:Q12"/>
    <mergeCell ref="R12:V12"/>
    <mergeCell ref="W12:AA12"/>
    <mergeCell ref="B8:G8"/>
    <mergeCell ref="H8:L8"/>
    <mergeCell ref="M8:Q8"/>
    <mergeCell ref="R8:V8"/>
    <mergeCell ref="W8:AA8"/>
    <mergeCell ref="B9:G9"/>
    <mergeCell ref="H9:L9"/>
    <mergeCell ref="M9:Q9"/>
    <mergeCell ref="R9:V9"/>
    <mergeCell ref="W9:AA9"/>
    <mergeCell ref="B7:G7"/>
    <mergeCell ref="H7:L7"/>
    <mergeCell ref="M7:Q7"/>
    <mergeCell ref="R7:V7"/>
    <mergeCell ref="W7:AA7"/>
    <mergeCell ref="H5:T5"/>
    <mergeCell ref="X5:AA5"/>
    <mergeCell ref="B6:G6"/>
    <mergeCell ref="H6:L6"/>
    <mergeCell ref="M6:Q6"/>
    <mergeCell ref="R6:V6"/>
    <mergeCell ref="W6:AA6"/>
  </mergeCells>
  <phoneticPr fontId="1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AB41"/>
  <sheetViews>
    <sheetView view="pageBreakPreview" topLeftCell="A22" zoomScale="90" zoomScaleNormal="100" zoomScaleSheetLayoutView="90" workbookViewId="0">
      <selection activeCell="T32" sqref="T32:V32"/>
    </sheetView>
  </sheetViews>
  <sheetFormatPr defaultColWidth="3.125" defaultRowHeight="15" customHeight="1" x14ac:dyDescent="0.15"/>
  <cols>
    <col min="1" max="1" width="3.125" style="1"/>
    <col min="2" max="2" width="3.625" style="1" customWidth="1"/>
    <col min="3" max="3" width="3.75" style="1" bestFit="1" customWidth="1"/>
    <col min="4" max="6" width="3.125" style="1"/>
    <col min="7" max="7" width="5.25" style="1" customWidth="1"/>
    <col min="8" max="16" width="3.5" style="1" customWidth="1"/>
    <col min="17" max="22" width="3.125" style="1"/>
    <col min="23" max="25" width="2.75" style="1" customWidth="1"/>
    <col min="26" max="16384" width="3.125" style="1"/>
  </cols>
  <sheetData>
    <row r="2" spans="1:28" ht="29.25" customHeight="1" x14ac:dyDescent="0.15">
      <c r="A2" s="25"/>
      <c r="B2" s="25"/>
      <c r="C2" s="298" t="s">
        <v>465</v>
      </c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5"/>
      <c r="AB2" s="25"/>
    </row>
    <row r="3" spans="1:28" ht="1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26.25" customHeight="1" x14ac:dyDescent="0.15">
      <c r="A4" s="7"/>
      <c r="B4" s="12">
        <v>-1</v>
      </c>
      <c r="C4" s="11" t="s">
        <v>193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 ht="15" customHeight="1" x14ac:dyDescent="0.15">
      <c r="A5" s="7"/>
      <c r="B5" s="7" t="s">
        <v>39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 ht="15" customHeight="1" x14ac:dyDescent="0.15">
      <c r="C6" s="228" t="s">
        <v>466</v>
      </c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</row>
    <row r="7" spans="1:28" ht="15" customHeight="1" x14ac:dyDescent="0.15">
      <c r="B7" s="5"/>
      <c r="C7" s="3"/>
      <c r="D7" s="3"/>
      <c r="E7" s="3"/>
      <c r="F7" s="3"/>
      <c r="G7" s="3"/>
    </row>
    <row r="8" spans="1:28" ht="15" customHeight="1" x14ac:dyDescent="0.15">
      <c r="B8" s="24" t="s">
        <v>1</v>
      </c>
    </row>
    <row r="9" spans="1:28" ht="15" customHeight="1" x14ac:dyDescent="0.15">
      <c r="B9" s="5"/>
      <c r="C9" s="3"/>
      <c r="D9" s="3"/>
      <c r="E9" s="3"/>
      <c r="F9" s="3"/>
      <c r="Y9" s="299" t="s">
        <v>190</v>
      </c>
      <c r="Z9" s="299"/>
      <c r="AA9" s="299"/>
      <c r="AB9" s="299"/>
    </row>
    <row r="10" spans="1:28" ht="15" customHeight="1" x14ac:dyDescent="0.15">
      <c r="B10" s="252" t="s">
        <v>61</v>
      </c>
      <c r="C10" s="252"/>
      <c r="D10" s="252"/>
      <c r="E10" s="252"/>
      <c r="F10" s="252"/>
      <c r="G10" s="252"/>
      <c r="H10" s="300" t="s">
        <v>62</v>
      </c>
      <c r="I10" s="301"/>
      <c r="J10" s="302"/>
      <c r="K10" s="296" t="s">
        <v>252</v>
      </c>
      <c r="L10" s="296"/>
      <c r="M10" s="296"/>
      <c r="N10" s="296" t="s">
        <v>63</v>
      </c>
      <c r="O10" s="296"/>
      <c r="P10" s="296"/>
      <c r="Q10" s="296" t="s">
        <v>67</v>
      </c>
      <c r="R10" s="296"/>
      <c r="S10" s="296"/>
      <c r="T10" s="296" t="s">
        <v>68</v>
      </c>
      <c r="U10" s="296"/>
      <c r="V10" s="296"/>
      <c r="W10" s="300" t="s">
        <v>66</v>
      </c>
      <c r="X10" s="301"/>
      <c r="Y10" s="302"/>
      <c r="Z10" s="296" t="s">
        <v>226</v>
      </c>
      <c r="AA10" s="296"/>
      <c r="AB10" s="296"/>
    </row>
    <row r="11" spans="1:28" ht="15" customHeight="1" x14ac:dyDescent="0.15">
      <c r="B11" s="254"/>
      <c r="C11" s="254"/>
      <c r="D11" s="254"/>
      <c r="E11" s="254"/>
      <c r="F11" s="254"/>
      <c r="G11" s="254"/>
      <c r="H11" s="303"/>
      <c r="I11" s="304"/>
      <c r="J11" s="305"/>
      <c r="K11" s="297" t="s">
        <v>467</v>
      </c>
      <c r="L11" s="297"/>
      <c r="M11" s="297"/>
      <c r="N11" s="297" t="s">
        <v>468</v>
      </c>
      <c r="O11" s="297"/>
      <c r="P11" s="297"/>
      <c r="Q11" s="297" t="s">
        <v>64</v>
      </c>
      <c r="R11" s="297"/>
      <c r="S11" s="297"/>
      <c r="T11" s="297" t="s">
        <v>65</v>
      </c>
      <c r="U11" s="297"/>
      <c r="V11" s="297"/>
      <c r="W11" s="303"/>
      <c r="X11" s="304"/>
      <c r="Y11" s="305"/>
      <c r="Z11" s="297" t="s">
        <v>469</v>
      </c>
      <c r="AA11" s="297"/>
      <c r="AB11" s="297"/>
    </row>
    <row r="12" spans="1:28" ht="21" customHeight="1" x14ac:dyDescent="0.15">
      <c r="B12" s="32">
        <v>1</v>
      </c>
      <c r="C12" s="307" t="s">
        <v>40</v>
      </c>
      <c r="D12" s="307"/>
      <c r="E12" s="307"/>
      <c r="F12" s="307"/>
      <c r="G12" s="307"/>
      <c r="H12" s="308">
        <v>309865</v>
      </c>
      <c r="I12" s="308"/>
      <c r="J12" s="308"/>
      <c r="K12" s="308">
        <v>369321</v>
      </c>
      <c r="L12" s="308"/>
      <c r="M12" s="308"/>
      <c r="N12" s="308">
        <v>316936</v>
      </c>
      <c r="O12" s="308"/>
      <c r="P12" s="308"/>
      <c r="Q12" s="308">
        <v>7996</v>
      </c>
      <c r="R12" s="308"/>
      <c r="S12" s="308"/>
      <c r="T12" s="308">
        <f>SUM(K12-N12-Q12)</f>
        <v>44389</v>
      </c>
      <c r="U12" s="308"/>
      <c r="V12" s="308"/>
      <c r="W12" s="306">
        <f>SUM(N12/$N$32)*100</f>
        <v>4.90937280088876</v>
      </c>
      <c r="X12" s="306"/>
      <c r="Y12" s="306"/>
      <c r="Z12" s="306">
        <f>ROUND((N12/K12),3)*100</f>
        <v>85.8</v>
      </c>
      <c r="AA12" s="306"/>
      <c r="AB12" s="306"/>
    </row>
    <row r="13" spans="1:28" ht="21" customHeight="1" x14ac:dyDescent="0.15">
      <c r="B13" s="32">
        <v>2</v>
      </c>
      <c r="C13" s="307" t="s">
        <v>41</v>
      </c>
      <c r="D13" s="307"/>
      <c r="E13" s="307"/>
      <c r="F13" s="307"/>
      <c r="G13" s="307"/>
      <c r="H13" s="308">
        <v>72287</v>
      </c>
      <c r="I13" s="308"/>
      <c r="J13" s="308"/>
      <c r="K13" s="308">
        <v>73813</v>
      </c>
      <c r="L13" s="308"/>
      <c r="M13" s="308"/>
      <c r="N13" s="308">
        <v>73813</v>
      </c>
      <c r="O13" s="308"/>
      <c r="P13" s="308"/>
      <c r="Q13" s="308"/>
      <c r="R13" s="308"/>
      <c r="S13" s="308"/>
      <c r="T13" s="308">
        <f t="shared" ref="T13:T31" si="0">SUM(K13-N13-Q13)</f>
        <v>0</v>
      </c>
      <c r="U13" s="308"/>
      <c r="V13" s="308"/>
      <c r="W13" s="306">
        <f t="shared" ref="W13:W31" si="1">SUM(N13/$N$32)*100</f>
        <v>1.1433713259206972</v>
      </c>
      <c r="X13" s="306"/>
      <c r="Y13" s="306"/>
      <c r="Z13" s="306">
        <f t="shared" ref="Z13:Z32" si="2">ROUND((N13/K13),3)*100</f>
        <v>100</v>
      </c>
      <c r="AA13" s="306"/>
      <c r="AB13" s="306"/>
    </row>
    <row r="14" spans="1:28" ht="21" customHeight="1" x14ac:dyDescent="0.15">
      <c r="B14" s="32">
        <v>3</v>
      </c>
      <c r="C14" s="307" t="s">
        <v>42</v>
      </c>
      <c r="D14" s="307"/>
      <c r="E14" s="307"/>
      <c r="F14" s="307"/>
      <c r="G14" s="307"/>
      <c r="H14" s="308">
        <v>228</v>
      </c>
      <c r="I14" s="308"/>
      <c r="J14" s="308"/>
      <c r="K14" s="308">
        <v>564</v>
      </c>
      <c r="L14" s="308"/>
      <c r="M14" s="308"/>
      <c r="N14" s="308">
        <v>564</v>
      </c>
      <c r="O14" s="308"/>
      <c r="P14" s="308"/>
      <c r="Q14" s="308"/>
      <c r="R14" s="308"/>
      <c r="S14" s="308"/>
      <c r="T14" s="308">
        <f t="shared" si="0"/>
        <v>0</v>
      </c>
      <c r="U14" s="308"/>
      <c r="V14" s="308"/>
      <c r="W14" s="306">
        <f t="shared" si="1"/>
        <v>8.7364207906367869E-3</v>
      </c>
      <c r="X14" s="306"/>
      <c r="Y14" s="306"/>
      <c r="Z14" s="306">
        <f t="shared" si="2"/>
        <v>100</v>
      </c>
      <c r="AA14" s="306"/>
      <c r="AB14" s="306"/>
    </row>
    <row r="15" spans="1:28" ht="21" customHeight="1" x14ac:dyDescent="0.15">
      <c r="B15" s="32">
        <v>4</v>
      </c>
      <c r="C15" s="307" t="s">
        <v>43</v>
      </c>
      <c r="D15" s="307"/>
      <c r="E15" s="307"/>
      <c r="F15" s="307"/>
      <c r="G15" s="307"/>
      <c r="H15" s="308">
        <v>569</v>
      </c>
      <c r="I15" s="308"/>
      <c r="J15" s="308"/>
      <c r="K15" s="308">
        <v>624</v>
      </c>
      <c r="L15" s="308"/>
      <c r="M15" s="308"/>
      <c r="N15" s="308">
        <v>624</v>
      </c>
      <c r="O15" s="308"/>
      <c r="P15" s="308"/>
      <c r="Q15" s="308"/>
      <c r="R15" s="308"/>
      <c r="S15" s="308"/>
      <c r="T15" s="308">
        <f t="shared" si="0"/>
        <v>0</v>
      </c>
      <c r="U15" s="308"/>
      <c r="V15" s="308"/>
      <c r="W15" s="306">
        <f t="shared" si="1"/>
        <v>9.6658272577258061E-3</v>
      </c>
      <c r="X15" s="306"/>
      <c r="Y15" s="306"/>
      <c r="Z15" s="306">
        <f t="shared" si="2"/>
        <v>100</v>
      </c>
      <c r="AA15" s="306"/>
      <c r="AB15" s="306"/>
    </row>
    <row r="16" spans="1:28" ht="29.25" customHeight="1" x14ac:dyDescent="0.15">
      <c r="B16" s="32">
        <v>5</v>
      </c>
      <c r="C16" s="309" t="s">
        <v>58</v>
      </c>
      <c r="D16" s="309"/>
      <c r="E16" s="309"/>
      <c r="F16" s="309"/>
      <c r="G16" s="309"/>
      <c r="H16" s="308">
        <v>324</v>
      </c>
      <c r="I16" s="308"/>
      <c r="J16" s="308"/>
      <c r="K16" s="308">
        <v>735</v>
      </c>
      <c r="L16" s="308"/>
      <c r="M16" s="308"/>
      <c r="N16" s="308">
        <v>735</v>
      </c>
      <c r="O16" s="308"/>
      <c r="P16" s="308"/>
      <c r="Q16" s="308"/>
      <c r="R16" s="308"/>
      <c r="S16" s="308"/>
      <c r="T16" s="308">
        <f t="shared" si="0"/>
        <v>0</v>
      </c>
      <c r="U16" s="308"/>
      <c r="V16" s="308"/>
      <c r="W16" s="306">
        <f t="shared" si="1"/>
        <v>1.1385229221840494E-2</v>
      </c>
      <c r="X16" s="306"/>
      <c r="Y16" s="306"/>
      <c r="Z16" s="306">
        <f t="shared" si="2"/>
        <v>100</v>
      </c>
      <c r="AA16" s="306"/>
      <c r="AB16" s="306"/>
    </row>
    <row r="17" spans="2:28" ht="29.25" customHeight="1" x14ac:dyDescent="0.15">
      <c r="B17" s="32">
        <v>6</v>
      </c>
      <c r="C17" s="309" t="s">
        <v>57</v>
      </c>
      <c r="D17" s="309"/>
      <c r="E17" s="309"/>
      <c r="F17" s="309"/>
      <c r="G17" s="309"/>
      <c r="H17" s="308">
        <v>100744</v>
      </c>
      <c r="I17" s="308"/>
      <c r="J17" s="308"/>
      <c r="K17" s="308">
        <v>106817</v>
      </c>
      <c r="L17" s="308"/>
      <c r="M17" s="308"/>
      <c r="N17" s="308">
        <v>106817</v>
      </c>
      <c r="O17" s="308"/>
      <c r="P17" s="308"/>
      <c r="Q17" s="308"/>
      <c r="R17" s="308"/>
      <c r="S17" s="308"/>
      <c r="T17" s="308">
        <f t="shared" si="0"/>
        <v>0</v>
      </c>
      <c r="U17" s="308"/>
      <c r="V17" s="308"/>
      <c r="W17" s="306">
        <f t="shared" si="1"/>
        <v>1.6546068432507974</v>
      </c>
      <c r="X17" s="306"/>
      <c r="Y17" s="306"/>
      <c r="Z17" s="306">
        <f t="shared" si="2"/>
        <v>100</v>
      </c>
      <c r="AA17" s="306"/>
      <c r="AB17" s="306"/>
    </row>
    <row r="18" spans="2:28" ht="29.25" customHeight="1" x14ac:dyDescent="0.15">
      <c r="B18" s="32">
        <v>7</v>
      </c>
      <c r="C18" s="309" t="s">
        <v>60</v>
      </c>
      <c r="D18" s="309"/>
      <c r="E18" s="309"/>
      <c r="F18" s="309"/>
      <c r="G18" s="309"/>
      <c r="H18" s="308">
        <v>9044</v>
      </c>
      <c r="I18" s="308"/>
      <c r="J18" s="308"/>
      <c r="K18" s="308">
        <v>13046</v>
      </c>
      <c r="L18" s="308"/>
      <c r="M18" s="308"/>
      <c r="N18" s="308">
        <v>13046</v>
      </c>
      <c r="O18" s="308"/>
      <c r="P18" s="308"/>
      <c r="Q18" s="308"/>
      <c r="R18" s="308"/>
      <c r="S18" s="308"/>
      <c r="T18" s="308">
        <f t="shared" si="0"/>
        <v>0</v>
      </c>
      <c r="U18" s="308"/>
      <c r="V18" s="308"/>
      <c r="W18" s="306">
        <f t="shared" si="1"/>
        <v>0.20208394616072256</v>
      </c>
      <c r="X18" s="306"/>
      <c r="Y18" s="306"/>
      <c r="Z18" s="306">
        <f t="shared" si="2"/>
        <v>100</v>
      </c>
      <c r="AA18" s="306"/>
      <c r="AB18" s="306"/>
    </row>
    <row r="19" spans="2:28" ht="21" customHeight="1" x14ac:dyDescent="0.15">
      <c r="B19" s="32">
        <v>8</v>
      </c>
      <c r="C19" s="309" t="s">
        <v>44</v>
      </c>
      <c r="D19" s="309"/>
      <c r="E19" s="309"/>
      <c r="F19" s="309"/>
      <c r="G19" s="309"/>
      <c r="H19" s="308">
        <v>414</v>
      </c>
      <c r="I19" s="308"/>
      <c r="J19" s="308"/>
      <c r="K19" s="308">
        <v>414</v>
      </c>
      <c r="L19" s="308"/>
      <c r="M19" s="308"/>
      <c r="N19" s="308">
        <v>414</v>
      </c>
      <c r="O19" s="308"/>
      <c r="P19" s="308"/>
      <c r="Q19" s="308"/>
      <c r="R19" s="308"/>
      <c r="S19" s="308"/>
      <c r="T19" s="308">
        <f t="shared" si="0"/>
        <v>0</v>
      </c>
      <c r="U19" s="308"/>
      <c r="V19" s="308"/>
      <c r="W19" s="306">
        <f t="shared" si="1"/>
        <v>6.4129046229142381E-3</v>
      </c>
      <c r="X19" s="306"/>
      <c r="Y19" s="306"/>
      <c r="Z19" s="306">
        <f t="shared" si="2"/>
        <v>100</v>
      </c>
      <c r="AA19" s="306"/>
      <c r="AB19" s="306"/>
    </row>
    <row r="20" spans="2:28" ht="21" customHeight="1" x14ac:dyDescent="0.15">
      <c r="B20" s="32">
        <v>9</v>
      </c>
      <c r="C20" s="309" t="s">
        <v>45</v>
      </c>
      <c r="D20" s="309"/>
      <c r="E20" s="309"/>
      <c r="F20" s="309"/>
      <c r="G20" s="309"/>
      <c r="H20" s="308">
        <v>3076472</v>
      </c>
      <c r="I20" s="308"/>
      <c r="J20" s="308"/>
      <c r="K20" s="308">
        <v>3195852</v>
      </c>
      <c r="L20" s="308"/>
      <c r="M20" s="308"/>
      <c r="N20" s="308">
        <v>3195852</v>
      </c>
      <c r="O20" s="308"/>
      <c r="P20" s="308"/>
      <c r="Q20" s="308"/>
      <c r="R20" s="308"/>
      <c r="S20" s="308"/>
      <c r="T20" s="308">
        <f t="shared" si="0"/>
        <v>0</v>
      </c>
      <c r="U20" s="308"/>
      <c r="V20" s="308"/>
      <c r="W20" s="306">
        <f t="shared" si="1"/>
        <v>49.504091944322973</v>
      </c>
      <c r="X20" s="306"/>
      <c r="Y20" s="306"/>
      <c r="Z20" s="306">
        <f t="shared" si="2"/>
        <v>100</v>
      </c>
      <c r="AA20" s="306"/>
      <c r="AB20" s="306"/>
    </row>
    <row r="21" spans="2:28" ht="27.75" customHeight="1" x14ac:dyDescent="0.15">
      <c r="B21" s="32">
        <v>10</v>
      </c>
      <c r="C21" s="309" t="s">
        <v>59</v>
      </c>
      <c r="D21" s="309"/>
      <c r="E21" s="309"/>
      <c r="F21" s="309"/>
      <c r="G21" s="309"/>
      <c r="H21" s="308">
        <v>1600</v>
      </c>
      <c r="I21" s="308"/>
      <c r="J21" s="308"/>
      <c r="K21" s="308">
        <v>1228</v>
      </c>
      <c r="L21" s="308"/>
      <c r="M21" s="308"/>
      <c r="N21" s="308">
        <v>1228</v>
      </c>
      <c r="O21" s="308"/>
      <c r="P21" s="308"/>
      <c r="Q21" s="308"/>
      <c r="R21" s="308"/>
      <c r="S21" s="308"/>
      <c r="T21" s="308">
        <f t="shared" si="0"/>
        <v>0</v>
      </c>
      <c r="U21" s="308"/>
      <c r="V21" s="308"/>
      <c r="W21" s="306">
        <f t="shared" si="1"/>
        <v>1.9021852359755273E-2</v>
      </c>
      <c r="X21" s="306"/>
      <c r="Y21" s="306"/>
      <c r="Z21" s="306">
        <f t="shared" si="2"/>
        <v>100</v>
      </c>
      <c r="AA21" s="306"/>
      <c r="AB21" s="306"/>
    </row>
    <row r="22" spans="2:28" ht="21" customHeight="1" x14ac:dyDescent="0.15">
      <c r="B22" s="32">
        <v>11</v>
      </c>
      <c r="C22" s="309" t="s">
        <v>46</v>
      </c>
      <c r="D22" s="309"/>
      <c r="E22" s="309"/>
      <c r="F22" s="309"/>
      <c r="G22" s="309"/>
      <c r="H22" s="308">
        <v>53660</v>
      </c>
      <c r="I22" s="308"/>
      <c r="J22" s="308"/>
      <c r="K22" s="308">
        <v>103221</v>
      </c>
      <c r="L22" s="308"/>
      <c r="M22" s="308"/>
      <c r="N22" s="308">
        <v>50508</v>
      </c>
      <c r="O22" s="308"/>
      <c r="P22" s="308"/>
      <c r="Q22" s="308"/>
      <c r="R22" s="308"/>
      <c r="S22" s="308"/>
      <c r="T22" s="308">
        <f>SUM(K22-N22-Q22)</f>
        <v>52713</v>
      </c>
      <c r="U22" s="308"/>
      <c r="V22" s="308"/>
      <c r="W22" s="306">
        <f t="shared" si="1"/>
        <v>0.78237436399553695</v>
      </c>
      <c r="X22" s="306"/>
      <c r="Y22" s="306"/>
      <c r="Z22" s="306">
        <f t="shared" si="2"/>
        <v>48.9</v>
      </c>
      <c r="AA22" s="306"/>
      <c r="AB22" s="306"/>
    </row>
    <row r="23" spans="2:28" ht="21" customHeight="1" x14ac:dyDescent="0.15">
      <c r="B23" s="32">
        <v>12</v>
      </c>
      <c r="C23" s="309" t="s">
        <v>56</v>
      </c>
      <c r="D23" s="309"/>
      <c r="E23" s="309"/>
      <c r="F23" s="309"/>
      <c r="G23" s="309"/>
      <c r="H23" s="308">
        <v>62130</v>
      </c>
      <c r="I23" s="308"/>
      <c r="J23" s="308"/>
      <c r="K23" s="308">
        <v>104366</v>
      </c>
      <c r="L23" s="308"/>
      <c r="M23" s="308"/>
      <c r="N23" s="308">
        <v>63734</v>
      </c>
      <c r="O23" s="308"/>
      <c r="P23" s="308"/>
      <c r="Q23" s="308"/>
      <c r="R23" s="308"/>
      <c r="S23" s="308"/>
      <c r="T23" s="308">
        <f t="shared" si="0"/>
        <v>40632</v>
      </c>
      <c r="U23" s="308"/>
      <c r="V23" s="308"/>
      <c r="W23" s="306">
        <f t="shared" si="1"/>
        <v>0.98724652955752656</v>
      </c>
      <c r="X23" s="306"/>
      <c r="Y23" s="306"/>
      <c r="Z23" s="306">
        <f t="shared" si="2"/>
        <v>61.1</v>
      </c>
      <c r="AA23" s="306"/>
      <c r="AB23" s="306"/>
    </row>
    <row r="24" spans="2:28" ht="21" customHeight="1" x14ac:dyDescent="0.15">
      <c r="B24" s="32">
        <v>13</v>
      </c>
      <c r="C24" s="307" t="s">
        <v>47</v>
      </c>
      <c r="D24" s="307"/>
      <c r="E24" s="307"/>
      <c r="F24" s="307"/>
      <c r="G24" s="307"/>
      <c r="H24" s="308">
        <v>1390841</v>
      </c>
      <c r="I24" s="308"/>
      <c r="J24" s="308"/>
      <c r="K24" s="308">
        <v>695397</v>
      </c>
      <c r="L24" s="308"/>
      <c r="M24" s="308"/>
      <c r="N24" s="308">
        <v>695397</v>
      </c>
      <c r="O24" s="308"/>
      <c r="P24" s="308"/>
      <c r="Q24" s="308"/>
      <c r="R24" s="308"/>
      <c r="S24" s="308"/>
      <c r="T24" s="308">
        <f t="shared" si="0"/>
        <v>0</v>
      </c>
      <c r="U24" s="308"/>
      <c r="V24" s="308"/>
      <c r="W24" s="306">
        <f t="shared" si="1"/>
        <v>10.771774483238387</v>
      </c>
      <c r="X24" s="306"/>
      <c r="Y24" s="306"/>
      <c r="Z24" s="306">
        <f t="shared" si="2"/>
        <v>100</v>
      </c>
      <c r="AA24" s="306"/>
      <c r="AB24" s="306"/>
    </row>
    <row r="25" spans="2:28" ht="21" customHeight="1" x14ac:dyDescent="0.15">
      <c r="B25" s="32">
        <v>14</v>
      </c>
      <c r="C25" s="307" t="s">
        <v>48</v>
      </c>
      <c r="D25" s="307"/>
      <c r="E25" s="307"/>
      <c r="F25" s="307"/>
      <c r="G25" s="307"/>
      <c r="H25" s="308">
        <v>713982</v>
      </c>
      <c r="I25" s="308"/>
      <c r="J25" s="308"/>
      <c r="K25" s="308">
        <v>633122</v>
      </c>
      <c r="L25" s="308"/>
      <c r="M25" s="308"/>
      <c r="N25" s="308">
        <v>633122</v>
      </c>
      <c r="O25" s="308"/>
      <c r="P25" s="308"/>
      <c r="Q25" s="308"/>
      <c r="R25" s="308"/>
      <c r="S25" s="308"/>
      <c r="T25" s="308">
        <f t="shared" si="0"/>
        <v>0</v>
      </c>
      <c r="U25" s="308"/>
      <c r="V25" s="308"/>
      <c r="W25" s="306">
        <f t="shared" si="1"/>
        <v>9.807128020938908</v>
      </c>
      <c r="X25" s="306"/>
      <c r="Y25" s="306"/>
      <c r="Z25" s="306">
        <f t="shared" si="2"/>
        <v>100</v>
      </c>
      <c r="AA25" s="306"/>
      <c r="AB25" s="306"/>
    </row>
    <row r="26" spans="2:28" ht="21" customHeight="1" x14ac:dyDescent="0.15">
      <c r="B26" s="32">
        <v>15</v>
      </c>
      <c r="C26" s="307" t="s">
        <v>49</v>
      </c>
      <c r="D26" s="307"/>
      <c r="E26" s="307"/>
      <c r="F26" s="307"/>
      <c r="G26" s="307"/>
      <c r="H26" s="308">
        <v>9962</v>
      </c>
      <c r="I26" s="308"/>
      <c r="J26" s="308"/>
      <c r="K26" s="308">
        <v>12506</v>
      </c>
      <c r="L26" s="308"/>
      <c r="M26" s="308"/>
      <c r="N26" s="308">
        <v>12506</v>
      </c>
      <c r="O26" s="308"/>
      <c r="P26" s="308"/>
      <c r="Q26" s="308"/>
      <c r="R26" s="308"/>
      <c r="S26" s="308"/>
      <c r="T26" s="308">
        <f t="shared" si="0"/>
        <v>0</v>
      </c>
      <c r="U26" s="308"/>
      <c r="V26" s="308"/>
      <c r="W26" s="306">
        <f t="shared" si="1"/>
        <v>0.19371928795692139</v>
      </c>
      <c r="X26" s="306"/>
      <c r="Y26" s="306"/>
      <c r="Z26" s="306">
        <f t="shared" si="2"/>
        <v>100</v>
      </c>
      <c r="AA26" s="306"/>
      <c r="AB26" s="306"/>
    </row>
    <row r="27" spans="2:28" ht="21" customHeight="1" x14ac:dyDescent="0.15">
      <c r="B27" s="32">
        <v>16</v>
      </c>
      <c r="C27" s="307" t="s">
        <v>50</v>
      </c>
      <c r="D27" s="307"/>
      <c r="E27" s="307"/>
      <c r="F27" s="307"/>
      <c r="G27" s="307"/>
      <c r="H27" s="308">
        <v>80001</v>
      </c>
      <c r="I27" s="308"/>
      <c r="J27" s="308"/>
      <c r="K27" s="308">
        <v>79133</v>
      </c>
      <c r="L27" s="308"/>
      <c r="M27" s="308"/>
      <c r="N27" s="308">
        <v>79133</v>
      </c>
      <c r="O27" s="308"/>
      <c r="P27" s="308"/>
      <c r="Q27" s="308"/>
      <c r="R27" s="308"/>
      <c r="S27" s="308"/>
      <c r="T27" s="308">
        <f t="shared" si="0"/>
        <v>0</v>
      </c>
      <c r="U27" s="308"/>
      <c r="V27" s="308"/>
      <c r="W27" s="306">
        <f t="shared" si="1"/>
        <v>1.2257786993359236</v>
      </c>
      <c r="X27" s="306"/>
      <c r="Y27" s="306"/>
      <c r="Z27" s="306">
        <f t="shared" si="2"/>
        <v>100</v>
      </c>
      <c r="AA27" s="306"/>
      <c r="AB27" s="306"/>
    </row>
    <row r="28" spans="2:28" ht="21" customHeight="1" x14ac:dyDescent="0.15">
      <c r="B28" s="33">
        <v>17</v>
      </c>
      <c r="C28" s="307" t="s">
        <v>51</v>
      </c>
      <c r="D28" s="307"/>
      <c r="E28" s="307"/>
      <c r="F28" s="307"/>
      <c r="G28" s="307"/>
      <c r="H28" s="308">
        <v>358518</v>
      </c>
      <c r="I28" s="308"/>
      <c r="J28" s="308"/>
      <c r="K28" s="308">
        <v>130462</v>
      </c>
      <c r="L28" s="308"/>
      <c r="M28" s="308"/>
      <c r="N28" s="308">
        <v>130462</v>
      </c>
      <c r="O28" s="308"/>
      <c r="P28" s="308"/>
      <c r="Q28" s="308"/>
      <c r="R28" s="308"/>
      <c r="S28" s="308"/>
      <c r="T28" s="308">
        <f t="shared" si="0"/>
        <v>0</v>
      </c>
      <c r="U28" s="308"/>
      <c r="V28" s="308"/>
      <c r="W28" s="306">
        <f t="shared" si="1"/>
        <v>2.0208704418227952</v>
      </c>
      <c r="X28" s="306"/>
      <c r="Y28" s="306"/>
      <c r="Z28" s="306">
        <f t="shared" si="2"/>
        <v>100</v>
      </c>
      <c r="AA28" s="306"/>
      <c r="AB28" s="306"/>
    </row>
    <row r="29" spans="2:28" ht="21" customHeight="1" x14ac:dyDescent="0.15">
      <c r="B29" s="33">
        <v>18</v>
      </c>
      <c r="C29" s="307" t="s">
        <v>52</v>
      </c>
      <c r="D29" s="307"/>
      <c r="E29" s="307"/>
      <c r="F29" s="307"/>
      <c r="G29" s="307"/>
      <c r="H29" s="308">
        <v>81503</v>
      </c>
      <c r="I29" s="308"/>
      <c r="J29" s="308"/>
      <c r="K29" s="308">
        <v>81503</v>
      </c>
      <c r="L29" s="308"/>
      <c r="M29" s="308"/>
      <c r="N29" s="308">
        <v>81503</v>
      </c>
      <c r="O29" s="308"/>
      <c r="P29" s="308"/>
      <c r="Q29" s="308"/>
      <c r="R29" s="308"/>
      <c r="S29" s="308"/>
      <c r="T29" s="308">
        <f t="shared" si="0"/>
        <v>0</v>
      </c>
      <c r="U29" s="308"/>
      <c r="V29" s="308"/>
      <c r="W29" s="306">
        <f t="shared" si="1"/>
        <v>1.2624902547859398</v>
      </c>
      <c r="X29" s="306"/>
      <c r="Y29" s="306"/>
      <c r="Z29" s="306">
        <f t="shared" si="2"/>
        <v>100</v>
      </c>
      <c r="AA29" s="306"/>
      <c r="AB29" s="306"/>
    </row>
    <row r="30" spans="2:28" ht="21" customHeight="1" x14ac:dyDescent="0.15">
      <c r="B30" s="33">
        <v>19</v>
      </c>
      <c r="C30" s="307" t="s">
        <v>53</v>
      </c>
      <c r="D30" s="307"/>
      <c r="E30" s="307"/>
      <c r="F30" s="307"/>
      <c r="G30" s="307"/>
      <c r="H30" s="308">
        <v>84336</v>
      </c>
      <c r="I30" s="308"/>
      <c r="J30" s="308"/>
      <c r="K30" s="308">
        <v>109858</v>
      </c>
      <c r="L30" s="308"/>
      <c r="M30" s="308"/>
      <c r="N30" s="308">
        <v>101871</v>
      </c>
      <c r="O30" s="308"/>
      <c r="P30" s="308"/>
      <c r="Q30" s="308"/>
      <c r="R30" s="308"/>
      <c r="S30" s="308"/>
      <c r="T30" s="308">
        <f t="shared" si="0"/>
        <v>7987</v>
      </c>
      <c r="U30" s="308"/>
      <c r="V30" s="308"/>
      <c r="W30" s="306">
        <f t="shared" si="1"/>
        <v>1.5779927701470926</v>
      </c>
      <c r="X30" s="306"/>
      <c r="Y30" s="306"/>
      <c r="Z30" s="306">
        <f t="shared" si="2"/>
        <v>92.7</v>
      </c>
      <c r="AA30" s="306"/>
      <c r="AB30" s="306"/>
    </row>
    <row r="31" spans="2:28" ht="21" customHeight="1" x14ac:dyDescent="0.15">
      <c r="B31" s="33">
        <v>20</v>
      </c>
      <c r="C31" s="307" t="s">
        <v>54</v>
      </c>
      <c r="D31" s="307"/>
      <c r="E31" s="307"/>
      <c r="F31" s="307"/>
      <c r="G31" s="307"/>
      <c r="H31" s="308">
        <v>1213568</v>
      </c>
      <c r="I31" s="308"/>
      <c r="J31" s="308"/>
      <c r="K31" s="308">
        <v>897468</v>
      </c>
      <c r="L31" s="308"/>
      <c r="M31" s="308"/>
      <c r="N31" s="308">
        <v>897468</v>
      </c>
      <c r="O31" s="308"/>
      <c r="P31" s="308"/>
      <c r="Q31" s="308"/>
      <c r="R31" s="308"/>
      <c r="S31" s="308"/>
      <c r="T31" s="308">
        <f t="shared" si="0"/>
        <v>0</v>
      </c>
      <c r="U31" s="308"/>
      <c r="V31" s="308"/>
      <c r="W31" s="306">
        <f t="shared" si="1"/>
        <v>13.901876053424141</v>
      </c>
      <c r="X31" s="306"/>
      <c r="Y31" s="306"/>
      <c r="Z31" s="306">
        <f t="shared" si="2"/>
        <v>100</v>
      </c>
      <c r="AA31" s="306"/>
      <c r="AB31" s="306"/>
    </row>
    <row r="32" spans="2:28" ht="21" customHeight="1" x14ac:dyDescent="0.15">
      <c r="B32" s="33"/>
      <c r="C32" s="307" t="s">
        <v>55</v>
      </c>
      <c r="D32" s="307"/>
      <c r="E32" s="307"/>
      <c r="F32" s="307"/>
      <c r="G32" s="307"/>
      <c r="H32" s="308">
        <f>SUM(H12:J31)</f>
        <v>7620048</v>
      </c>
      <c r="I32" s="308"/>
      <c r="J32" s="308"/>
      <c r="K32" s="308">
        <f>SUM(K12:M31)</f>
        <v>6609450</v>
      </c>
      <c r="L32" s="308"/>
      <c r="M32" s="308"/>
      <c r="N32" s="308">
        <f>SUM(N12:P31)</f>
        <v>6455733</v>
      </c>
      <c r="O32" s="308"/>
      <c r="P32" s="308"/>
      <c r="Q32" s="308">
        <f>SUM(Q12:S31)</f>
        <v>7996</v>
      </c>
      <c r="R32" s="308"/>
      <c r="S32" s="308"/>
      <c r="T32" s="311">
        <f>SUM(K32-N32-Q32)-1</f>
        <v>145720</v>
      </c>
      <c r="U32" s="311"/>
      <c r="V32" s="311"/>
      <c r="W32" s="310">
        <f>SUM(W12:Y31)</f>
        <v>99.999999999999986</v>
      </c>
      <c r="X32" s="310"/>
      <c r="Y32" s="310"/>
      <c r="Z32" s="306">
        <f t="shared" si="2"/>
        <v>97.7</v>
      </c>
      <c r="AA32" s="306"/>
      <c r="AB32" s="306"/>
    </row>
    <row r="33" spans="1:28" ht="15" customHeight="1" x14ac:dyDescent="0.15">
      <c r="C33" s="2"/>
    </row>
    <row r="34" spans="1:28" ht="15" customHeight="1" x14ac:dyDescent="0.15"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</row>
    <row r="35" spans="1:28" ht="15" customHeight="1" x14ac:dyDescent="0.15"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</row>
    <row r="36" spans="1:28" ht="15" customHeight="1" x14ac:dyDescent="0.15"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</row>
    <row r="37" spans="1:28" ht="15" customHeight="1" x14ac:dyDescent="0.15"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</row>
    <row r="38" spans="1:28" ht="15" customHeight="1" x14ac:dyDescent="0.15"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</row>
    <row r="39" spans="1:28" ht="15" customHeight="1" x14ac:dyDescent="0.15"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</row>
    <row r="40" spans="1:28" ht="15" customHeight="1" x14ac:dyDescent="0.15">
      <c r="B40" s="229"/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</row>
    <row r="41" spans="1:28" ht="15" customHeight="1" x14ac:dyDescent="0.15">
      <c r="A41" s="124" t="s">
        <v>461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</row>
  </sheetData>
  <mergeCells count="186">
    <mergeCell ref="W32:Y32"/>
    <mergeCell ref="Z32:AB32"/>
    <mergeCell ref="B34:AB40"/>
    <mergeCell ref="A41:Z41"/>
    <mergeCell ref="C32:G32"/>
    <mergeCell ref="H32:J32"/>
    <mergeCell ref="K32:M32"/>
    <mergeCell ref="N32:P32"/>
    <mergeCell ref="Q32:S32"/>
    <mergeCell ref="T32:V32"/>
    <mergeCell ref="W30:Y30"/>
    <mergeCell ref="Z30:AB30"/>
    <mergeCell ref="C31:G31"/>
    <mergeCell ref="H31:J31"/>
    <mergeCell ref="K31:M31"/>
    <mergeCell ref="N31:P31"/>
    <mergeCell ref="Q31:S31"/>
    <mergeCell ref="T31:V31"/>
    <mergeCell ref="W31:Y31"/>
    <mergeCell ref="Z31:AB31"/>
    <mergeCell ref="C30:G30"/>
    <mergeCell ref="H30:J30"/>
    <mergeCell ref="K30:M30"/>
    <mergeCell ref="N30:P30"/>
    <mergeCell ref="Q30:S30"/>
    <mergeCell ref="T30:V30"/>
    <mergeCell ref="W28:Y28"/>
    <mergeCell ref="Z28:AB28"/>
    <mergeCell ref="C29:G29"/>
    <mergeCell ref="H29:J29"/>
    <mergeCell ref="K29:M29"/>
    <mergeCell ref="N29:P29"/>
    <mergeCell ref="Q29:S29"/>
    <mergeCell ref="T29:V29"/>
    <mergeCell ref="W29:Y29"/>
    <mergeCell ref="Z29:AB29"/>
    <mergeCell ref="C28:G28"/>
    <mergeCell ref="H28:J28"/>
    <mergeCell ref="K28:M28"/>
    <mergeCell ref="N28:P28"/>
    <mergeCell ref="Q28:S28"/>
    <mergeCell ref="T28:V28"/>
    <mergeCell ref="W26:Y26"/>
    <mergeCell ref="Z26:AB26"/>
    <mergeCell ref="C27:G27"/>
    <mergeCell ref="H27:J27"/>
    <mergeCell ref="K27:M27"/>
    <mergeCell ref="N27:P27"/>
    <mergeCell ref="Q27:S27"/>
    <mergeCell ref="T27:V27"/>
    <mergeCell ref="W27:Y27"/>
    <mergeCell ref="Z27:AB27"/>
    <mergeCell ref="C26:G26"/>
    <mergeCell ref="H26:J26"/>
    <mergeCell ref="K26:M26"/>
    <mergeCell ref="N26:P26"/>
    <mergeCell ref="Q26:S26"/>
    <mergeCell ref="T26:V26"/>
    <mergeCell ref="W24:Y24"/>
    <mergeCell ref="Z24:AB24"/>
    <mergeCell ref="C25:G25"/>
    <mergeCell ref="H25:J25"/>
    <mergeCell ref="K25:M25"/>
    <mergeCell ref="N25:P25"/>
    <mergeCell ref="Q25:S25"/>
    <mergeCell ref="T25:V25"/>
    <mergeCell ref="W25:Y25"/>
    <mergeCell ref="Z25:AB25"/>
    <mergeCell ref="C24:G24"/>
    <mergeCell ref="H24:J24"/>
    <mergeCell ref="K24:M24"/>
    <mergeCell ref="N24:P24"/>
    <mergeCell ref="Q24:S24"/>
    <mergeCell ref="T24:V24"/>
    <mergeCell ref="W22:Y22"/>
    <mergeCell ref="Z22:AB22"/>
    <mergeCell ref="C23:G23"/>
    <mergeCell ref="H23:J23"/>
    <mergeCell ref="K23:M23"/>
    <mergeCell ref="N23:P23"/>
    <mergeCell ref="Q23:S23"/>
    <mergeCell ref="T23:V23"/>
    <mergeCell ref="W23:Y23"/>
    <mergeCell ref="Z23:AB23"/>
    <mergeCell ref="C22:G22"/>
    <mergeCell ref="H22:J22"/>
    <mergeCell ref="K22:M22"/>
    <mergeCell ref="N22:P22"/>
    <mergeCell ref="Q22:S22"/>
    <mergeCell ref="T22:V22"/>
    <mergeCell ref="W20:Y20"/>
    <mergeCell ref="Z20:AB20"/>
    <mergeCell ref="C21:G21"/>
    <mergeCell ref="H21:J21"/>
    <mergeCell ref="K21:M21"/>
    <mergeCell ref="N21:P21"/>
    <mergeCell ref="Q21:S21"/>
    <mergeCell ref="T21:V21"/>
    <mergeCell ref="W21:Y21"/>
    <mergeCell ref="Z21:AB21"/>
    <mergeCell ref="C20:G20"/>
    <mergeCell ref="H20:J20"/>
    <mergeCell ref="K20:M20"/>
    <mergeCell ref="N20:P20"/>
    <mergeCell ref="Q20:S20"/>
    <mergeCell ref="T20:V20"/>
    <mergeCell ref="W18:Y18"/>
    <mergeCell ref="Z18:AB18"/>
    <mergeCell ref="C19:G19"/>
    <mergeCell ref="H19:J19"/>
    <mergeCell ref="K19:M19"/>
    <mergeCell ref="N19:P19"/>
    <mergeCell ref="Q19:S19"/>
    <mergeCell ref="T19:V19"/>
    <mergeCell ref="W19:Y19"/>
    <mergeCell ref="Z19:AB19"/>
    <mergeCell ref="C18:G18"/>
    <mergeCell ref="H18:J18"/>
    <mergeCell ref="K18:M18"/>
    <mergeCell ref="N18:P18"/>
    <mergeCell ref="Q18:S18"/>
    <mergeCell ref="T18:V18"/>
    <mergeCell ref="W16:Y16"/>
    <mergeCell ref="Z16:AB16"/>
    <mergeCell ref="C17:G17"/>
    <mergeCell ref="H17:J17"/>
    <mergeCell ref="K17:M17"/>
    <mergeCell ref="N17:P17"/>
    <mergeCell ref="Q17:S17"/>
    <mergeCell ref="T17:V17"/>
    <mergeCell ref="W17:Y17"/>
    <mergeCell ref="Z17:AB17"/>
    <mergeCell ref="C16:G16"/>
    <mergeCell ref="H16:J16"/>
    <mergeCell ref="K16:M16"/>
    <mergeCell ref="N16:P16"/>
    <mergeCell ref="Q16:S16"/>
    <mergeCell ref="T16:V16"/>
    <mergeCell ref="W14:Y14"/>
    <mergeCell ref="Z14:AB14"/>
    <mergeCell ref="C15:G15"/>
    <mergeCell ref="H15:J15"/>
    <mergeCell ref="K15:M15"/>
    <mergeCell ref="N15:P15"/>
    <mergeCell ref="Q15:S15"/>
    <mergeCell ref="T15:V15"/>
    <mergeCell ref="W15:Y15"/>
    <mergeCell ref="Z15:AB15"/>
    <mergeCell ref="C14:G14"/>
    <mergeCell ref="H14:J14"/>
    <mergeCell ref="K14:M14"/>
    <mergeCell ref="N14:P14"/>
    <mergeCell ref="Q14:S14"/>
    <mergeCell ref="T14:V14"/>
    <mergeCell ref="W12:Y12"/>
    <mergeCell ref="Z12:AB12"/>
    <mergeCell ref="C13:G13"/>
    <mergeCell ref="H13:J13"/>
    <mergeCell ref="K13:M13"/>
    <mergeCell ref="N13:P13"/>
    <mergeCell ref="Q13:S13"/>
    <mergeCell ref="T13:V13"/>
    <mergeCell ref="W13:Y13"/>
    <mergeCell ref="Z13:AB13"/>
    <mergeCell ref="C12:G12"/>
    <mergeCell ref="H12:J12"/>
    <mergeCell ref="K12:M12"/>
    <mergeCell ref="N12:P12"/>
    <mergeCell ref="Q12:S12"/>
    <mergeCell ref="T12:V12"/>
    <mergeCell ref="Z10:AB10"/>
    <mergeCell ref="K11:M11"/>
    <mergeCell ref="N11:P11"/>
    <mergeCell ref="Q11:S11"/>
    <mergeCell ref="T11:V11"/>
    <mergeCell ref="Z11:AB11"/>
    <mergeCell ref="C2:Z2"/>
    <mergeCell ref="C6:Q6"/>
    <mergeCell ref="Y9:AB9"/>
    <mergeCell ref="B10:G11"/>
    <mergeCell ref="H10:J11"/>
    <mergeCell ref="K10:M10"/>
    <mergeCell ref="N10:P10"/>
    <mergeCell ref="Q10:S10"/>
    <mergeCell ref="T10:V10"/>
    <mergeCell ref="W10:Y11"/>
  </mergeCells>
  <phoneticPr fontId="12"/>
  <pageMargins left="0.70866141732283472" right="0.4" top="0.74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AB40"/>
  <sheetViews>
    <sheetView view="pageBreakPreview" topLeftCell="A19" zoomScale="110" zoomScaleNormal="100" zoomScaleSheetLayoutView="110" workbookViewId="0">
      <selection activeCell="B25" sqref="B25:AA30"/>
    </sheetView>
  </sheetViews>
  <sheetFormatPr defaultColWidth="3.125" defaultRowHeight="15" customHeight="1" x14ac:dyDescent="0.15"/>
  <cols>
    <col min="1" max="1" width="3.125" style="1"/>
    <col min="2" max="2" width="3.5" style="1" bestFit="1" customWidth="1"/>
    <col min="3" max="3" width="3.75" style="1" bestFit="1" customWidth="1"/>
    <col min="4" max="16384" width="3.125" style="1"/>
  </cols>
  <sheetData>
    <row r="2" spans="1:28" ht="16.5" customHeight="1" x14ac:dyDescent="0.15">
      <c r="A2" s="25"/>
      <c r="B2" s="24" t="s">
        <v>471</v>
      </c>
      <c r="C2" s="24" t="s">
        <v>195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ht="15" customHeight="1" x14ac:dyDescent="0.15">
      <c r="A3" s="7"/>
      <c r="B3" s="7"/>
      <c r="C3" s="7" t="s">
        <v>254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 ht="15" customHeight="1" x14ac:dyDescent="0.15">
      <c r="A5" s="7"/>
      <c r="B5" s="7"/>
      <c r="C5" s="13" t="s">
        <v>472</v>
      </c>
      <c r="D5" s="13" t="s">
        <v>196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7" spans="1:28" ht="15" customHeight="1" x14ac:dyDescent="0.15">
      <c r="B7" s="29" t="s">
        <v>69</v>
      </c>
      <c r="C7" s="3"/>
      <c r="D7" s="3"/>
      <c r="E7" s="3"/>
      <c r="F7" s="3"/>
      <c r="G7" s="3"/>
    </row>
    <row r="8" spans="1:28" ht="15" customHeight="1" x14ac:dyDescent="0.15">
      <c r="B8" s="24"/>
      <c r="W8" s="105" t="s">
        <v>7</v>
      </c>
      <c r="X8" s="105"/>
      <c r="Y8" s="105"/>
      <c r="Z8" s="105"/>
      <c r="AA8" s="105"/>
    </row>
    <row r="9" spans="1:28" ht="34.5" customHeight="1" x14ac:dyDescent="0.15">
      <c r="B9" s="278" t="s">
        <v>83</v>
      </c>
      <c r="C9" s="278"/>
      <c r="D9" s="278"/>
      <c r="E9" s="278"/>
      <c r="F9" s="278"/>
      <c r="G9" s="278"/>
      <c r="H9" s="278"/>
      <c r="I9" s="278"/>
      <c r="J9" s="312" t="s">
        <v>576</v>
      </c>
      <c r="K9" s="112"/>
      <c r="L9" s="112"/>
      <c r="M9" s="112"/>
      <c r="N9" s="312" t="s">
        <v>575</v>
      </c>
      <c r="O9" s="112"/>
      <c r="P9" s="112"/>
      <c r="Q9" s="112"/>
      <c r="R9" s="312" t="s">
        <v>84</v>
      </c>
      <c r="S9" s="112"/>
      <c r="T9" s="112"/>
      <c r="U9" s="112"/>
      <c r="V9" s="312" t="s">
        <v>86</v>
      </c>
      <c r="W9" s="112"/>
      <c r="X9" s="112"/>
      <c r="Y9" s="112"/>
      <c r="Z9" s="112" t="s">
        <v>66</v>
      </c>
      <c r="AA9" s="112"/>
    </row>
    <row r="10" spans="1:28" ht="28.5" customHeight="1" x14ac:dyDescent="0.15">
      <c r="B10" s="34">
        <v>1</v>
      </c>
      <c r="C10" s="313" t="s">
        <v>70</v>
      </c>
      <c r="D10" s="313"/>
      <c r="E10" s="313"/>
      <c r="F10" s="313"/>
      <c r="G10" s="313"/>
      <c r="H10" s="313"/>
      <c r="I10" s="314"/>
      <c r="J10" s="257">
        <v>86926</v>
      </c>
      <c r="K10" s="257"/>
      <c r="L10" s="257"/>
      <c r="M10" s="257"/>
      <c r="N10" s="257">
        <v>96239</v>
      </c>
      <c r="O10" s="257"/>
      <c r="P10" s="257"/>
      <c r="Q10" s="257"/>
      <c r="R10" s="279">
        <f>SUM(J10-N10)</f>
        <v>-9313</v>
      </c>
      <c r="S10" s="279"/>
      <c r="T10" s="279"/>
      <c r="U10" s="279"/>
      <c r="V10" s="315">
        <f>SUM(J10/N10)*100</f>
        <v>90.323049907002357</v>
      </c>
      <c r="W10" s="315"/>
      <c r="X10" s="315"/>
      <c r="Y10" s="315"/>
      <c r="Z10" s="262">
        <f>SUM(J10/J23)*100</f>
        <v>1.370207422663577</v>
      </c>
      <c r="AA10" s="262"/>
    </row>
    <row r="11" spans="1:28" ht="28.5" customHeight="1" x14ac:dyDescent="0.15">
      <c r="B11" s="34">
        <v>2</v>
      </c>
      <c r="C11" s="313" t="s">
        <v>71</v>
      </c>
      <c r="D11" s="313"/>
      <c r="E11" s="313"/>
      <c r="F11" s="313"/>
      <c r="G11" s="313"/>
      <c r="H11" s="313"/>
      <c r="I11" s="314"/>
      <c r="J11" s="257">
        <v>1032836</v>
      </c>
      <c r="K11" s="257"/>
      <c r="L11" s="257"/>
      <c r="M11" s="257"/>
      <c r="N11" s="257">
        <v>822234</v>
      </c>
      <c r="O11" s="257"/>
      <c r="P11" s="257"/>
      <c r="Q11" s="257"/>
      <c r="R11" s="279">
        <f t="shared" ref="R11:R22" si="0">SUM(J11-N11)</f>
        <v>210602</v>
      </c>
      <c r="S11" s="279"/>
      <c r="T11" s="279"/>
      <c r="U11" s="279"/>
      <c r="V11" s="315">
        <f t="shared" ref="V11:V20" si="1">SUM(J11/N11)*100</f>
        <v>125.61338986225333</v>
      </c>
      <c r="W11" s="315"/>
      <c r="X11" s="315"/>
      <c r="Y11" s="315"/>
      <c r="Z11" s="262">
        <f>SUM(J11/J23)*100</f>
        <v>16.280509325105928</v>
      </c>
      <c r="AA11" s="262"/>
    </row>
    <row r="12" spans="1:28" ht="28.5" customHeight="1" x14ac:dyDescent="0.15">
      <c r="B12" s="34">
        <v>3</v>
      </c>
      <c r="C12" s="313" t="s">
        <v>72</v>
      </c>
      <c r="D12" s="313"/>
      <c r="E12" s="313"/>
      <c r="F12" s="313"/>
      <c r="G12" s="313"/>
      <c r="H12" s="313"/>
      <c r="I12" s="314"/>
      <c r="J12" s="257">
        <v>1367672</v>
      </c>
      <c r="K12" s="257"/>
      <c r="L12" s="257"/>
      <c r="M12" s="257"/>
      <c r="N12" s="257">
        <v>1510073</v>
      </c>
      <c r="O12" s="257"/>
      <c r="P12" s="257"/>
      <c r="Q12" s="257"/>
      <c r="R12" s="279">
        <f t="shared" si="0"/>
        <v>-142401</v>
      </c>
      <c r="S12" s="279"/>
      <c r="T12" s="279"/>
      <c r="U12" s="279"/>
      <c r="V12" s="315">
        <f t="shared" si="1"/>
        <v>90.56992608966587</v>
      </c>
      <c r="W12" s="315"/>
      <c r="X12" s="315"/>
      <c r="Y12" s="315"/>
      <c r="Z12" s="262">
        <f>SUM(J12/J23)*100</f>
        <v>21.558501785071666</v>
      </c>
      <c r="AA12" s="262"/>
    </row>
    <row r="13" spans="1:28" ht="28.5" customHeight="1" x14ac:dyDescent="0.15">
      <c r="B13" s="34">
        <v>4</v>
      </c>
      <c r="C13" s="313" t="s">
        <v>73</v>
      </c>
      <c r="D13" s="313"/>
      <c r="E13" s="313"/>
      <c r="F13" s="313"/>
      <c r="G13" s="313"/>
      <c r="H13" s="313"/>
      <c r="I13" s="314"/>
      <c r="J13" s="257">
        <v>454159</v>
      </c>
      <c r="K13" s="257"/>
      <c r="L13" s="257"/>
      <c r="M13" s="257"/>
      <c r="N13" s="257">
        <v>494758</v>
      </c>
      <c r="O13" s="257"/>
      <c r="P13" s="257"/>
      <c r="Q13" s="257"/>
      <c r="R13" s="279">
        <f t="shared" si="0"/>
        <v>-40599</v>
      </c>
      <c r="S13" s="279"/>
      <c r="T13" s="279"/>
      <c r="U13" s="279"/>
      <c r="V13" s="315">
        <f t="shared" si="1"/>
        <v>91.794170079109378</v>
      </c>
      <c r="W13" s="315"/>
      <c r="X13" s="315"/>
      <c r="Y13" s="315"/>
      <c r="Z13" s="262">
        <f>SUM(J13/J23)*100</f>
        <v>7.1588711417696365</v>
      </c>
      <c r="AA13" s="262"/>
    </row>
    <row r="14" spans="1:28" ht="28.5" customHeight="1" x14ac:dyDescent="0.15">
      <c r="B14" s="34">
        <v>5</v>
      </c>
      <c r="C14" s="313" t="s">
        <v>74</v>
      </c>
      <c r="D14" s="313"/>
      <c r="E14" s="313"/>
      <c r="F14" s="313"/>
      <c r="G14" s="313"/>
      <c r="H14" s="313"/>
      <c r="I14" s="314"/>
      <c r="J14" s="257">
        <v>1008795</v>
      </c>
      <c r="K14" s="257"/>
      <c r="L14" s="257"/>
      <c r="M14" s="257"/>
      <c r="N14" s="257">
        <v>599349</v>
      </c>
      <c r="O14" s="257"/>
      <c r="P14" s="257"/>
      <c r="Q14" s="257"/>
      <c r="R14" s="279">
        <f t="shared" si="0"/>
        <v>409446</v>
      </c>
      <c r="S14" s="279"/>
      <c r="T14" s="279"/>
      <c r="U14" s="279"/>
      <c r="V14" s="315">
        <f t="shared" si="1"/>
        <v>168.31512190726937</v>
      </c>
      <c r="W14" s="315"/>
      <c r="X14" s="315"/>
      <c r="Y14" s="315"/>
      <c r="Z14" s="262">
        <f>SUM(J14/J23)*100</f>
        <v>15.90155300998439</v>
      </c>
      <c r="AA14" s="262"/>
    </row>
    <row r="15" spans="1:28" ht="28.5" customHeight="1" x14ac:dyDescent="0.15">
      <c r="B15" s="34">
        <v>6</v>
      </c>
      <c r="C15" s="313" t="s">
        <v>75</v>
      </c>
      <c r="D15" s="313"/>
      <c r="E15" s="313"/>
      <c r="F15" s="313"/>
      <c r="G15" s="313"/>
      <c r="H15" s="313"/>
      <c r="I15" s="314"/>
      <c r="J15" s="257">
        <v>33896</v>
      </c>
      <c r="K15" s="257"/>
      <c r="L15" s="257"/>
      <c r="M15" s="257"/>
      <c r="N15" s="257">
        <v>39540</v>
      </c>
      <c r="O15" s="257"/>
      <c r="P15" s="257"/>
      <c r="Q15" s="257"/>
      <c r="R15" s="279">
        <f t="shared" si="0"/>
        <v>-5644</v>
      </c>
      <c r="S15" s="279"/>
      <c r="T15" s="279"/>
      <c r="U15" s="279"/>
      <c r="V15" s="315">
        <f t="shared" si="1"/>
        <v>85.72584724329792</v>
      </c>
      <c r="W15" s="315"/>
      <c r="X15" s="315"/>
      <c r="Y15" s="315"/>
      <c r="Z15" s="262">
        <f>SUM(J15/J23)*100</f>
        <v>0.53429987343953023</v>
      </c>
      <c r="AA15" s="262"/>
    </row>
    <row r="16" spans="1:28" ht="28.5" customHeight="1" x14ac:dyDescent="0.15">
      <c r="B16" s="34">
        <v>7</v>
      </c>
      <c r="C16" s="313" t="s">
        <v>76</v>
      </c>
      <c r="D16" s="313"/>
      <c r="E16" s="313"/>
      <c r="F16" s="313"/>
      <c r="G16" s="313"/>
      <c r="H16" s="313"/>
      <c r="I16" s="314"/>
      <c r="J16" s="257">
        <v>603559</v>
      </c>
      <c r="K16" s="257"/>
      <c r="L16" s="257"/>
      <c r="M16" s="257"/>
      <c r="N16" s="257">
        <v>785576</v>
      </c>
      <c r="O16" s="257"/>
      <c r="P16" s="257"/>
      <c r="Q16" s="257"/>
      <c r="R16" s="279">
        <f t="shared" si="0"/>
        <v>-182017</v>
      </c>
      <c r="S16" s="279"/>
      <c r="T16" s="279"/>
      <c r="U16" s="279"/>
      <c r="V16" s="315">
        <f t="shared" si="1"/>
        <v>76.830122101489863</v>
      </c>
      <c r="W16" s="315"/>
      <c r="X16" s="315"/>
      <c r="Y16" s="315"/>
      <c r="Z16" s="262">
        <f>SUM(J16/J23)*100</f>
        <v>9.5138511126176954</v>
      </c>
      <c r="AA16" s="262"/>
    </row>
    <row r="17" spans="2:27" ht="28.5" customHeight="1" x14ac:dyDescent="0.15">
      <c r="B17" s="34">
        <v>8</v>
      </c>
      <c r="C17" s="313" t="s">
        <v>78</v>
      </c>
      <c r="D17" s="313"/>
      <c r="E17" s="313"/>
      <c r="F17" s="313"/>
      <c r="G17" s="313"/>
      <c r="H17" s="313"/>
      <c r="I17" s="314"/>
      <c r="J17" s="257">
        <v>276465</v>
      </c>
      <c r="K17" s="257"/>
      <c r="L17" s="257"/>
      <c r="M17" s="257"/>
      <c r="N17" s="257">
        <v>206775</v>
      </c>
      <c r="O17" s="257"/>
      <c r="P17" s="257"/>
      <c r="Q17" s="257"/>
      <c r="R17" s="279">
        <f t="shared" si="0"/>
        <v>69690</v>
      </c>
      <c r="S17" s="279"/>
      <c r="T17" s="279"/>
      <c r="U17" s="279"/>
      <c r="V17" s="315">
        <f t="shared" si="1"/>
        <v>133.70330068915487</v>
      </c>
      <c r="W17" s="315"/>
      <c r="X17" s="315"/>
      <c r="Y17" s="315"/>
      <c r="Z17" s="262">
        <f>SUM(J17/J23)*100</f>
        <v>4.3578951649297775</v>
      </c>
      <c r="AA17" s="262"/>
    </row>
    <row r="18" spans="2:27" ht="28.5" customHeight="1" x14ac:dyDescent="0.15">
      <c r="B18" s="34">
        <v>9</v>
      </c>
      <c r="C18" s="313" t="s">
        <v>77</v>
      </c>
      <c r="D18" s="313"/>
      <c r="E18" s="313"/>
      <c r="F18" s="313"/>
      <c r="G18" s="313"/>
      <c r="H18" s="313"/>
      <c r="I18" s="314"/>
      <c r="J18" s="257">
        <v>406387</v>
      </c>
      <c r="K18" s="257"/>
      <c r="L18" s="257"/>
      <c r="M18" s="257"/>
      <c r="N18" s="257">
        <v>370695</v>
      </c>
      <c r="O18" s="257"/>
      <c r="P18" s="257"/>
      <c r="Q18" s="257"/>
      <c r="R18" s="279">
        <f t="shared" si="0"/>
        <v>35692</v>
      </c>
      <c r="S18" s="279"/>
      <c r="T18" s="279"/>
      <c r="U18" s="279"/>
      <c r="V18" s="315">
        <f t="shared" si="1"/>
        <v>109.62840070678051</v>
      </c>
      <c r="W18" s="315"/>
      <c r="X18" s="315"/>
      <c r="Y18" s="315"/>
      <c r="Z18" s="262">
        <f>SUM(J18/J23)*100</f>
        <v>6.4058450161514733</v>
      </c>
      <c r="AA18" s="262"/>
    </row>
    <row r="19" spans="2:27" ht="28.5" customHeight="1" x14ac:dyDescent="0.15">
      <c r="B19" s="35">
        <v>10</v>
      </c>
      <c r="C19" s="313" t="s">
        <v>79</v>
      </c>
      <c r="D19" s="313"/>
      <c r="E19" s="313"/>
      <c r="F19" s="313"/>
      <c r="G19" s="313"/>
      <c r="H19" s="313"/>
      <c r="I19" s="314"/>
      <c r="J19" s="257">
        <v>191030</v>
      </c>
      <c r="K19" s="257"/>
      <c r="L19" s="257"/>
      <c r="M19" s="257"/>
      <c r="N19" s="257">
        <v>5136</v>
      </c>
      <c r="O19" s="257"/>
      <c r="P19" s="257"/>
      <c r="Q19" s="257"/>
      <c r="R19" s="279">
        <f t="shared" si="0"/>
        <v>185894</v>
      </c>
      <c r="S19" s="279"/>
      <c r="T19" s="279"/>
      <c r="U19" s="279"/>
      <c r="V19" s="315">
        <f t="shared" si="1"/>
        <v>3719.431464174455</v>
      </c>
      <c r="W19" s="315"/>
      <c r="X19" s="315"/>
      <c r="Y19" s="315"/>
      <c r="Z19" s="262">
        <f>SUM(J19/J23)*100</f>
        <v>3.0111902532202457</v>
      </c>
      <c r="AA19" s="262"/>
    </row>
    <row r="20" spans="2:27" ht="28.5" customHeight="1" x14ac:dyDescent="0.15">
      <c r="B20" s="35">
        <v>11</v>
      </c>
      <c r="C20" s="313" t="s">
        <v>80</v>
      </c>
      <c r="D20" s="313"/>
      <c r="E20" s="313"/>
      <c r="F20" s="313"/>
      <c r="G20" s="313"/>
      <c r="H20" s="313"/>
      <c r="I20" s="314"/>
      <c r="J20" s="257">
        <v>882278</v>
      </c>
      <c r="K20" s="257"/>
      <c r="L20" s="257"/>
      <c r="M20" s="257"/>
      <c r="N20" s="257">
        <v>900149</v>
      </c>
      <c r="O20" s="257"/>
      <c r="P20" s="257"/>
      <c r="Q20" s="257"/>
      <c r="R20" s="279">
        <f t="shared" si="0"/>
        <v>-17871</v>
      </c>
      <c r="S20" s="279"/>
      <c r="T20" s="279"/>
      <c r="U20" s="279"/>
      <c r="V20" s="315">
        <f t="shared" si="1"/>
        <v>98.014662017066073</v>
      </c>
      <c r="W20" s="315"/>
      <c r="X20" s="315"/>
      <c r="Y20" s="315"/>
      <c r="Z20" s="262">
        <f>SUM(J20/J23)*100</f>
        <v>13.907275895046078</v>
      </c>
      <c r="AA20" s="262"/>
    </row>
    <row r="21" spans="2:27" ht="28.5" customHeight="1" x14ac:dyDescent="0.15">
      <c r="B21" s="35">
        <v>12</v>
      </c>
      <c r="C21" s="313" t="s">
        <v>81</v>
      </c>
      <c r="D21" s="313"/>
      <c r="E21" s="313"/>
      <c r="F21" s="313"/>
      <c r="G21" s="313"/>
      <c r="H21" s="313"/>
      <c r="I21" s="314"/>
      <c r="J21" s="257">
        <v>0</v>
      </c>
      <c r="K21" s="257"/>
      <c r="L21" s="257"/>
      <c r="M21" s="257"/>
      <c r="N21" s="257">
        <v>0</v>
      </c>
      <c r="O21" s="257"/>
      <c r="P21" s="257"/>
      <c r="Q21" s="257"/>
      <c r="R21" s="279">
        <f t="shared" si="0"/>
        <v>0</v>
      </c>
      <c r="S21" s="279"/>
      <c r="T21" s="279"/>
      <c r="U21" s="279"/>
      <c r="V21" s="315">
        <v>0</v>
      </c>
      <c r="W21" s="315"/>
      <c r="X21" s="315"/>
      <c r="Y21" s="315"/>
      <c r="Z21" s="262">
        <f>SUM(J21/J23)*100</f>
        <v>0</v>
      </c>
      <c r="AA21" s="262"/>
    </row>
    <row r="22" spans="2:27" ht="28.5" customHeight="1" x14ac:dyDescent="0.15">
      <c r="B22" s="35">
        <v>13</v>
      </c>
      <c r="C22" s="313" t="s">
        <v>82</v>
      </c>
      <c r="D22" s="313"/>
      <c r="E22" s="313"/>
      <c r="F22" s="313"/>
      <c r="G22" s="313"/>
      <c r="H22" s="313"/>
      <c r="I22" s="314"/>
      <c r="J22" s="257">
        <v>0</v>
      </c>
      <c r="K22" s="257"/>
      <c r="L22" s="257"/>
      <c r="M22" s="257"/>
      <c r="N22" s="257">
        <v>0</v>
      </c>
      <c r="O22" s="257"/>
      <c r="P22" s="257"/>
      <c r="Q22" s="257"/>
      <c r="R22" s="279">
        <f t="shared" si="0"/>
        <v>0</v>
      </c>
      <c r="S22" s="279"/>
      <c r="T22" s="279"/>
      <c r="U22" s="279"/>
      <c r="V22" s="315">
        <v>0</v>
      </c>
      <c r="W22" s="315"/>
      <c r="X22" s="315"/>
      <c r="Y22" s="315"/>
      <c r="Z22" s="262">
        <v>0</v>
      </c>
      <c r="AA22" s="262"/>
    </row>
    <row r="23" spans="2:27" ht="28.5" customHeight="1" x14ac:dyDescent="0.15">
      <c r="B23" s="107" t="s">
        <v>85</v>
      </c>
      <c r="C23" s="108"/>
      <c r="D23" s="108"/>
      <c r="E23" s="108"/>
      <c r="F23" s="108"/>
      <c r="G23" s="108"/>
      <c r="H23" s="108"/>
      <c r="I23" s="109"/>
      <c r="J23" s="257">
        <f>SUM(J10:M22)</f>
        <v>6344003</v>
      </c>
      <c r="K23" s="257"/>
      <c r="L23" s="257"/>
      <c r="M23" s="257"/>
      <c r="N23" s="257">
        <f>SUM(N10:Q22)</f>
        <v>5830524</v>
      </c>
      <c r="O23" s="257"/>
      <c r="P23" s="257"/>
      <c r="Q23" s="257"/>
      <c r="R23" s="316">
        <f>SUM(R10:U22)</f>
        <v>513479</v>
      </c>
      <c r="S23" s="317"/>
      <c r="T23" s="317"/>
      <c r="U23" s="318"/>
      <c r="V23" s="315">
        <f>SUM(J23/N23)*100</f>
        <v>108.80673846810338</v>
      </c>
      <c r="W23" s="315"/>
      <c r="X23" s="315"/>
      <c r="Y23" s="315"/>
      <c r="Z23" s="319">
        <f>SUM(Z10:AA22)</f>
        <v>100</v>
      </c>
      <c r="AA23" s="282"/>
    </row>
    <row r="24" spans="2:27" ht="15" customHeight="1" x14ac:dyDescent="0.15">
      <c r="C24" s="2"/>
    </row>
    <row r="25" spans="2:27" ht="15" customHeight="1" x14ac:dyDescent="0.15">
      <c r="B25" s="229" t="s">
        <v>577</v>
      </c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</row>
    <row r="26" spans="2:27" ht="15" customHeight="1" x14ac:dyDescent="0.15"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</row>
    <row r="27" spans="2:27" ht="15" customHeight="1" x14ac:dyDescent="0.15"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</row>
    <row r="28" spans="2:27" ht="15" customHeight="1" x14ac:dyDescent="0.15"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</row>
    <row r="29" spans="2:27" ht="15" customHeight="1" x14ac:dyDescent="0.15"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</row>
    <row r="30" spans="2:27" ht="15" customHeight="1" x14ac:dyDescent="0.15"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</row>
    <row r="40" spans="1:26" ht="15" customHeight="1" x14ac:dyDescent="0.15">
      <c r="A40" s="124" t="s">
        <v>155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</row>
  </sheetData>
  <mergeCells count="93">
    <mergeCell ref="B25:AA30"/>
    <mergeCell ref="A40:Z40"/>
    <mergeCell ref="B23:I23"/>
    <mergeCell ref="J23:M23"/>
    <mergeCell ref="N23:Q23"/>
    <mergeCell ref="R23:U23"/>
    <mergeCell ref="V23:Y23"/>
    <mergeCell ref="Z23:AA23"/>
    <mergeCell ref="Z22:AA22"/>
    <mergeCell ref="C21:I21"/>
    <mergeCell ref="J21:M21"/>
    <mergeCell ref="N21:Q21"/>
    <mergeCell ref="R21:U21"/>
    <mergeCell ref="V21:Y21"/>
    <mergeCell ref="Z21:AA21"/>
    <mergeCell ref="C22:I22"/>
    <mergeCell ref="J22:M22"/>
    <mergeCell ref="N22:Q22"/>
    <mergeCell ref="R22:U22"/>
    <mergeCell ref="V22:Y22"/>
    <mergeCell ref="Z20:AA20"/>
    <mergeCell ref="C19:I19"/>
    <mergeCell ref="J19:M19"/>
    <mergeCell ref="N19:Q19"/>
    <mergeCell ref="R19:U19"/>
    <mergeCell ref="V19:Y19"/>
    <mergeCell ref="Z19:AA19"/>
    <mergeCell ref="C20:I20"/>
    <mergeCell ref="J20:M20"/>
    <mergeCell ref="N20:Q20"/>
    <mergeCell ref="R20:U20"/>
    <mergeCell ref="V20:Y20"/>
    <mergeCell ref="Z18:AA18"/>
    <mergeCell ref="C17:I17"/>
    <mergeCell ref="J17:M17"/>
    <mergeCell ref="N17:Q17"/>
    <mergeCell ref="R17:U17"/>
    <mergeCell ref="V17:Y17"/>
    <mergeCell ref="Z17:AA17"/>
    <mergeCell ref="C18:I18"/>
    <mergeCell ref="J18:M18"/>
    <mergeCell ref="N18:Q18"/>
    <mergeCell ref="R18:U18"/>
    <mergeCell ref="V18:Y18"/>
    <mergeCell ref="Z16:AA16"/>
    <mergeCell ref="C15:I15"/>
    <mergeCell ref="J15:M15"/>
    <mergeCell ref="N15:Q15"/>
    <mergeCell ref="R15:U15"/>
    <mergeCell ref="V15:Y15"/>
    <mergeCell ref="Z15:AA15"/>
    <mergeCell ref="C16:I16"/>
    <mergeCell ref="J16:M16"/>
    <mergeCell ref="N16:Q16"/>
    <mergeCell ref="R16:U16"/>
    <mergeCell ref="V16:Y16"/>
    <mergeCell ref="Z14:AA14"/>
    <mergeCell ref="C13:I13"/>
    <mergeCell ref="J13:M13"/>
    <mergeCell ref="N13:Q13"/>
    <mergeCell ref="R13:U13"/>
    <mergeCell ref="V13:Y13"/>
    <mergeCell ref="Z13:AA13"/>
    <mergeCell ref="C14:I14"/>
    <mergeCell ref="J14:M14"/>
    <mergeCell ref="N14:Q14"/>
    <mergeCell ref="R14:U14"/>
    <mergeCell ref="V14:Y14"/>
    <mergeCell ref="Z12:AA12"/>
    <mergeCell ref="C11:I11"/>
    <mergeCell ref="J11:M11"/>
    <mergeCell ref="N11:Q11"/>
    <mergeCell ref="R11:U11"/>
    <mergeCell ref="V11:Y11"/>
    <mergeCell ref="Z11:AA11"/>
    <mergeCell ref="C12:I12"/>
    <mergeCell ref="J12:M12"/>
    <mergeCell ref="N12:Q12"/>
    <mergeCell ref="R12:U12"/>
    <mergeCell ref="V12:Y12"/>
    <mergeCell ref="Z10:AA10"/>
    <mergeCell ref="W8:AA8"/>
    <mergeCell ref="B9:I9"/>
    <mergeCell ref="J9:M9"/>
    <mergeCell ref="N9:Q9"/>
    <mergeCell ref="R9:U9"/>
    <mergeCell ref="V9:Y9"/>
    <mergeCell ref="Z9:AA9"/>
    <mergeCell ref="C10:I10"/>
    <mergeCell ref="J10:M10"/>
    <mergeCell ref="N10:Q10"/>
    <mergeCell ref="R10:U10"/>
    <mergeCell ref="V10:Y10"/>
  </mergeCells>
  <phoneticPr fontId="1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</vt:i4>
      </vt:variant>
    </vt:vector>
  </HeadingPairs>
  <TitlesOfParts>
    <vt:vector size="24" baseType="lpstr">
      <vt:lpstr>かがみ</vt:lpstr>
      <vt:lpstr>目次</vt:lpstr>
      <vt:lpstr>審査結果 </vt:lpstr>
      <vt:lpstr>２表 </vt:lpstr>
      <vt:lpstr>３表 </vt:lpstr>
      <vt:lpstr>４表 </vt:lpstr>
      <vt:lpstr>財政収支 </vt:lpstr>
      <vt:lpstr>一般 歳入） </vt:lpstr>
      <vt:lpstr>目的物)</vt:lpstr>
      <vt:lpstr>性質別 </vt:lpstr>
      <vt:lpstr>一借り </vt:lpstr>
      <vt:lpstr>国保 </vt:lpstr>
      <vt:lpstr>介護 </vt:lpstr>
      <vt:lpstr>後期 </vt:lpstr>
      <vt:lpstr>ほーらい館 </vt:lpstr>
      <vt:lpstr>水道 </vt:lpstr>
      <vt:lpstr>上水収益的</vt:lpstr>
      <vt:lpstr>上水資本的</vt:lpstr>
      <vt:lpstr>上半期</vt:lpstr>
      <vt:lpstr>執行状況</vt:lpstr>
      <vt:lpstr>一般執行状況</vt:lpstr>
      <vt:lpstr>Sheet3</vt:lpstr>
      <vt:lpstr>'２表 '!Print_Area</vt:lpstr>
      <vt:lpstr>'３表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cp:lastPrinted>2019-11-26T02:31:01Z</cp:lastPrinted>
  <dcterms:created xsi:type="dcterms:W3CDTF">2010-07-24T01:18:54Z</dcterms:created>
  <dcterms:modified xsi:type="dcterms:W3CDTF">2019-11-26T02:31:05Z</dcterms:modified>
</cp:coreProperties>
</file>