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omu26\Desktop\"/>
    </mc:Choice>
  </mc:AlternateContent>
  <bookViews>
    <workbookView xWindow="45" yWindow="0" windowWidth="2400" windowHeight="1305" tabRatio="615"/>
  </bookViews>
  <sheets>
    <sheet name="表紙" sheetId="1" r:id="rId1"/>
    <sheet name="目次" sheetId="13" r:id="rId2"/>
    <sheet name="財政動向・方針" sheetId="2" r:id="rId3"/>
    <sheet name="30予算規模" sheetId="4" r:id="rId4"/>
    <sheet name="30一般会計歳入" sheetId="5" r:id="rId5"/>
    <sheet name="30一般会計歳出" sheetId="6" r:id="rId6"/>
    <sheet name="30目的別内訳" sheetId="8" r:id="rId7"/>
    <sheet name="30下半期あらまし" sheetId="7" r:id="rId8"/>
    <sheet name="30末歳入状況" sheetId="10" r:id="rId9"/>
    <sheet name="30歳出状況・特会" sheetId="9" r:id="rId10"/>
    <sheet name="30末基金" sheetId="11" r:id="rId11"/>
    <sheet name="30一時借入金" sheetId="12" r:id="rId12"/>
  </sheets>
  <definedNames>
    <definedName name="_xlnm.Print_Area" localSheetId="5">'30一般会計歳出'!$A:$H</definedName>
    <definedName name="_xlnm.Print_Area" localSheetId="4">'30一般会計歳入'!$A:$H</definedName>
    <definedName name="_xlnm.Print_Area" localSheetId="6">'30目的別内訳'!$A$1:$H$48</definedName>
    <definedName name="_xlnm.Print_Area" localSheetId="2">財政動向・方針!$A:$A</definedName>
  </definedNames>
  <calcPr calcId="152511"/>
</workbook>
</file>

<file path=xl/calcChain.xml><?xml version="1.0" encoding="utf-8"?>
<calcChain xmlns="http://schemas.openxmlformats.org/spreadsheetml/2006/main">
  <c r="H20" i="5" l="1"/>
  <c r="D27" i="5"/>
  <c r="C22" i="11" l="1"/>
  <c r="K4" i="9" l="1"/>
  <c r="J4" i="9"/>
  <c r="F24" i="10" l="1"/>
  <c r="D12" i="8"/>
  <c r="F12" i="8"/>
  <c r="F16" i="8" l="1"/>
  <c r="F5" i="8"/>
  <c r="F6" i="8"/>
  <c r="F7" i="8"/>
  <c r="F8" i="8"/>
  <c r="F9" i="8"/>
  <c r="F10" i="8"/>
  <c r="F11" i="8"/>
  <c r="F13" i="8"/>
  <c r="F14" i="8"/>
  <c r="F15" i="8"/>
  <c r="F4" i="8"/>
  <c r="D16" i="8"/>
  <c r="D17" i="8" s="1"/>
  <c r="G5" i="8"/>
  <c r="G6" i="8"/>
  <c r="G7" i="8"/>
  <c r="G8" i="8"/>
  <c r="G9" i="8"/>
  <c r="G10" i="8"/>
  <c r="G11" i="8"/>
  <c r="G12" i="8"/>
  <c r="G13" i="8"/>
  <c r="G14" i="8"/>
  <c r="G15" i="8"/>
  <c r="G16" i="8"/>
  <c r="H5" i="8"/>
  <c r="H6" i="8"/>
  <c r="H7" i="8"/>
  <c r="H8" i="8"/>
  <c r="H9" i="8"/>
  <c r="H10" i="8"/>
  <c r="H11" i="8"/>
  <c r="H12" i="8"/>
  <c r="H13" i="8"/>
  <c r="H14" i="8"/>
  <c r="H15" i="8"/>
  <c r="H16" i="8"/>
  <c r="D4" i="8"/>
  <c r="D5" i="8"/>
  <c r="D6" i="8"/>
  <c r="D7" i="8"/>
  <c r="D8" i="8"/>
  <c r="D9" i="8"/>
  <c r="D10" i="8"/>
  <c r="D11" i="8"/>
  <c r="D13" i="8"/>
  <c r="D14" i="8"/>
  <c r="D15" i="8"/>
  <c r="C2" i="8"/>
  <c r="F17" i="8" l="1"/>
  <c r="A54" i="6"/>
  <c r="C18" i="5" l="1"/>
  <c r="N18" i="5"/>
  <c r="N25" i="5" s="1"/>
  <c r="N10" i="5"/>
  <c r="E18" i="5"/>
  <c r="E27" i="5" s="1"/>
  <c r="C13" i="4" l="1"/>
  <c r="D13" i="4"/>
  <c r="E16" i="6" l="1"/>
  <c r="F9" i="10" l="1"/>
  <c r="F10" i="10"/>
  <c r="F11" i="10"/>
  <c r="F12" i="10"/>
  <c r="F13" i="10"/>
  <c r="F14" i="10"/>
  <c r="F15" i="10"/>
  <c r="F16" i="10"/>
  <c r="F17" i="10"/>
  <c r="F18" i="10"/>
  <c r="F19" i="10"/>
  <c r="F20" i="10"/>
  <c r="F21" i="10"/>
  <c r="F22" i="10"/>
  <c r="F23" i="10"/>
  <c r="F25" i="10"/>
  <c r="F26" i="10"/>
  <c r="F27" i="10"/>
  <c r="F8" i="10"/>
  <c r="G18" i="10"/>
  <c r="D16" i="6"/>
  <c r="C26" i="5"/>
  <c r="C27" i="5" s="1"/>
  <c r="L11" i="5"/>
  <c r="M29" i="6" l="1"/>
  <c r="D11" i="5"/>
  <c r="D10" i="5" l="1"/>
  <c r="D19" i="5"/>
  <c r="H4" i="9"/>
  <c r="E17" i="8" l="1"/>
  <c r="E30" i="6" l="1"/>
  <c r="E23" i="6"/>
  <c r="G24" i="5"/>
  <c r="D20" i="4"/>
  <c r="L21" i="5"/>
  <c r="E26" i="5" l="1"/>
  <c r="G10" i="5"/>
  <c r="F10" i="5" l="1"/>
  <c r="F20" i="5" l="1"/>
  <c r="F19" i="5"/>
  <c r="F11" i="5"/>
  <c r="F17" i="5"/>
  <c r="F13" i="5"/>
  <c r="F21" i="5"/>
  <c r="F25" i="5"/>
  <c r="F23" i="5"/>
  <c r="F22" i="5"/>
  <c r="F14" i="5"/>
  <c r="F24" i="5"/>
  <c r="F16" i="5"/>
  <c r="F15" i="5"/>
  <c r="F12" i="5"/>
  <c r="F18" i="5" l="1"/>
  <c r="F26" i="5"/>
  <c r="C20" i="4"/>
  <c r="E19" i="4"/>
  <c r="E18" i="4"/>
  <c r="E17" i="4"/>
  <c r="E16" i="4"/>
  <c r="E15" i="4"/>
  <c r="E14" i="4"/>
  <c r="F27" i="5" l="1"/>
  <c r="E12" i="4"/>
  <c r="F17" i="9"/>
  <c r="J5" i="9"/>
  <c r="J6" i="9"/>
  <c r="J7" i="9"/>
  <c r="J8" i="9"/>
  <c r="J9" i="9"/>
  <c r="J10" i="9"/>
  <c r="J11" i="9"/>
  <c r="J12" i="9"/>
  <c r="J13" i="9"/>
  <c r="J14" i="9"/>
  <c r="J15" i="9"/>
  <c r="H16" i="9"/>
  <c r="A38" i="4"/>
  <c r="A53" i="5" s="1"/>
  <c r="A48" i="8" s="1"/>
  <c r="L10" i="5"/>
  <c r="L12" i="5"/>
  <c r="L13" i="5"/>
  <c r="L14" i="5"/>
  <c r="L15" i="5"/>
  <c r="L16" i="5"/>
  <c r="L17" i="5"/>
  <c r="L18" i="5"/>
  <c r="L19" i="5"/>
  <c r="L20" i="5"/>
  <c r="L22" i="5"/>
  <c r="L23" i="5"/>
  <c r="L24" i="5"/>
  <c r="A45" i="7" l="1"/>
  <c r="A33" i="10" s="1"/>
  <c r="A37" i="9" s="1"/>
  <c r="A34" i="11" s="1"/>
  <c r="A52" i="12" s="1"/>
  <c r="F12" i="4"/>
  <c r="E13" i="4"/>
  <c r="E20" i="4" s="1"/>
  <c r="C10" i="12"/>
  <c r="K30" i="9"/>
  <c r="F30" i="9"/>
  <c r="K29" i="9"/>
  <c r="F29" i="9"/>
  <c r="K28" i="9"/>
  <c r="F28" i="9"/>
  <c r="K27" i="9"/>
  <c r="F27" i="9"/>
  <c r="K26" i="9"/>
  <c r="F26" i="9"/>
  <c r="K25" i="9"/>
  <c r="F25" i="9"/>
  <c r="E17" i="9"/>
  <c r="D17" i="9"/>
  <c r="K15" i="9"/>
  <c r="H15" i="9"/>
  <c r="K14" i="9"/>
  <c r="H14" i="9"/>
  <c r="K13" i="9"/>
  <c r="H13" i="9"/>
  <c r="K12" i="9"/>
  <c r="H12" i="9"/>
  <c r="K11" i="9"/>
  <c r="H11" i="9"/>
  <c r="K10" i="9"/>
  <c r="H10" i="9"/>
  <c r="K9" i="9"/>
  <c r="H9" i="9"/>
  <c r="K8" i="9"/>
  <c r="H8" i="9"/>
  <c r="K7" i="9"/>
  <c r="H7" i="9"/>
  <c r="K6" i="9"/>
  <c r="H6" i="9"/>
  <c r="K5" i="9"/>
  <c r="H5" i="9"/>
  <c r="E28" i="10"/>
  <c r="D28" i="10"/>
  <c r="C28" i="10"/>
  <c r="H27" i="10"/>
  <c r="G27" i="10"/>
  <c r="H26" i="10"/>
  <c r="G26" i="10"/>
  <c r="H25" i="10"/>
  <c r="G25" i="10"/>
  <c r="H24" i="10"/>
  <c r="G24" i="10"/>
  <c r="H23" i="10"/>
  <c r="G23" i="10"/>
  <c r="H22" i="10"/>
  <c r="G22" i="10"/>
  <c r="H21" i="10"/>
  <c r="G21" i="10"/>
  <c r="H20" i="10"/>
  <c r="G20" i="10"/>
  <c r="H19" i="10"/>
  <c r="G19" i="10"/>
  <c r="H18" i="10"/>
  <c r="H17" i="10"/>
  <c r="G17" i="10"/>
  <c r="H16" i="10"/>
  <c r="G16" i="10"/>
  <c r="H15" i="10"/>
  <c r="G15" i="10"/>
  <c r="H14" i="10"/>
  <c r="G14" i="10"/>
  <c r="H13" i="10"/>
  <c r="G13" i="10"/>
  <c r="H12" i="10"/>
  <c r="G12" i="10"/>
  <c r="H11" i="10"/>
  <c r="G11" i="10"/>
  <c r="H10" i="10"/>
  <c r="G10" i="10"/>
  <c r="H9" i="10"/>
  <c r="G9" i="10"/>
  <c r="H8" i="10"/>
  <c r="G8" i="10"/>
  <c r="AE35" i="8"/>
  <c r="AD35" i="8"/>
  <c r="AC35" i="8"/>
  <c r="AE34" i="8"/>
  <c r="AD34" i="8"/>
  <c r="AC34" i="8"/>
  <c r="AE33" i="8"/>
  <c r="AD33" i="8"/>
  <c r="AC33" i="8"/>
  <c r="AE32" i="8"/>
  <c r="AD32" i="8"/>
  <c r="AC32" i="8"/>
  <c r="AE31" i="8"/>
  <c r="AD31" i="8"/>
  <c r="AC31" i="8"/>
  <c r="AE30" i="8"/>
  <c r="AD30" i="8"/>
  <c r="AC30" i="8"/>
  <c r="AE29" i="8"/>
  <c r="AD29" i="8"/>
  <c r="AC29" i="8"/>
  <c r="AE28" i="8"/>
  <c r="AD28" i="8"/>
  <c r="AC28" i="8"/>
  <c r="AE27" i="8"/>
  <c r="AD27" i="8"/>
  <c r="AC27" i="8"/>
  <c r="AE26" i="8"/>
  <c r="AD26" i="8"/>
  <c r="AC26" i="8"/>
  <c r="AE25" i="8"/>
  <c r="AD25" i="8"/>
  <c r="AC25" i="8"/>
  <c r="AE24" i="8"/>
  <c r="AD24" i="8"/>
  <c r="AC24" i="8"/>
  <c r="AE23" i="8"/>
  <c r="AD23" i="8"/>
  <c r="AC23" i="8"/>
  <c r="C17" i="8"/>
  <c r="G4" i="8"/>
  <c r="H4" i="8" s="1"/>
  <c r="E2" i="8"/>
  <c r="D30" i="6"/>
  <c r="F29" i="6"/>
  <c r="H29" i="6" s="1"/>
  <c r="F28" i="6"/>
  <c r="H28" i="6" s="1"/>
  <c r="F27" i="6"/>
  <c r="D23" i="6"/>
  <c r="F22" i="6"/>
  <c r="H22" i="6" s="1"/>
  <c r="F21" i="6"/>
  <c r="H21" i="6" s="1"/>
  <c r="F20" i="6"/>
  <c r="H20" i="6" s="1"/>
  <c r="E19" i="6"/>
  <c r="E26" i="6" s="1"/>
  <c r="D19" i="6"/>
  <c r="D26" i="6" s="1"/>
  <c r="F15" i="6"/>
  <c r="H15" i="6" s="1"/>
  <c r="F14" i="6"/>
  <c r="H14" i="6" s="1"/>
  <c r="F13" i="6"/>
  <c r="H13" i="6" s="1"/>
  <c r="G25" i="5"/>
  <c r="H25" i="5" s="1"/>
  <c r="H24" i="5"/>
  <c r="G23" i="5"/>
  <c r="H23" i="5" s="1"/>
  <c r="G22" i="5"/>
  <c r="H22" i="5" s="1"/>
  <c r="G21" i="5"/>
  <c r="H21" i="5" s="1"/>
  <c r="G20" i="5"/>
  <c r="G19" i="5"/>
  <c r="H19" i="5" s="1"/>
  <c r="G17" i="5"/>
  <c r="H17" i="5" s="1"/>
  <c r="G16" i="5"/>
  <c r="H16" i="5" s="1"/>
  <c r="G15" i="5"/>
  <c r="H15" i="5" s="1"/>
  <c r="G14" i="5"/>
  <c r="H14" i="5" s="1"/>
  <c r="G13" i="5"/>
  <c r="H13" i="5" s="1"/>
  <c r="G12" i="5"/>
  <c r="H12" i="5" s="1"/>
  <c r="G11" i="5"/>
  <c r="H11" i="5" s="1"/>
  <c r="H10" i="5"/>
  <c r="F19" i="4"/>
  <c r="F18" i="4"/>
  <c r="F17" i="4"/>
  <c r="F16" i="4"/>
  <c r="F15" i="4"/>
  <c r="F14" i="4"/>
  <c r="M31" i="6" l="1"/>
  <c r="G27" i="6"/>
  <c r="G29" i="6"/>
  <c r="F28" i="10"/>
  <c r="M30" i="6"/>
  <c r="M33" i="6" s="1"/>
  <c r="G13" i="6"/>
  <c r="G20" i="6"/>
  <c r="G22" i="6"/>
  <c r="G14" i="6"/>
  <c r="G28" i="6"/>
  <c r="G21" i="6"/>
  <c r="G15" i="6"/>
  <c r="F20" i="4"/>
  <c r="F13" i="4"/>
  <c r="J17" i="9"/>
  <c r="H17" i="9"/>
  <c r="K17" i="9"/>
  <c r="G28" i="10"/>
  <c r="H28" i="10"/>
  <c r="G17" i="8"/>
  <c r="H17" i="8" s="1"/>
  <c r="F30" i="6"/>
  <c r="H30" i="6" s="1"/>
  <c r="F23" i="6"/>
  <c r="H23" i="6" s="1"/>
  <c r="F16" i="6"/>
  <c r="H16" i="6" s="1"/>
  <c r="H27" i="6"/>
  <c r="D22" i="5"/>
  <c r="G26" i="5"/>
  <c r="H26" i="5" s="1"/>
  <c r="G18" i="5"/>
  <c r="H18" i="5" s="1"/>
  <c r="G30" i="6" l="1"/>
  <c r="G23" i="6"/>
  <c r="G16" i="6"/>
  <c r="D24" i="5"/>
  <c r="D13" i="5"/>
  <c r="D14" i="5"/>
  <c r="D25" i="5"/>
  <c r="D17" i="5"/>
  <c r="D16" i="5"/>
  <c r="D21" i="5"/>
  <c r="D15" i="5"/>
  <c r="D23" i="5"/>
  <c r="D20" i="5"/>
  <c r="D12" i="5"/>
  <c r="G27" i="5"/>
  <c r="H27" i="5" s="1"/>
  <c r="D18" i="5" l="1"/>
  <c r="D26" i="5"/>
</calcChain>
</file>

<file path=xl/sharedStrings.xml><?xml version="1.0" encoding="utf-8"?>
<sst xmlns="http://schemas.openxmlformats.org/spreadsheetml/2006/main" count="279" uniqueCount="230">
  <si>
    <t>増減率</t>
    <rPh sb="0" eb="3">
      <t>ゾウゲンリツ</t>
    </rPh>
    <phoneticPr fontId="2"/>
  </si>
  <si>
    <t>比較増減</t>
    <rPh sb="0" eb="2">
      <t>ヒカク</t>
    </rPh>
    <rPh sb="2" eb="4">
      <t>ゾウゲン</t>
    </rPh>
    <phoneticPr fontId="2"/>
  </si>
  <si>
    <t>一般会計</t>
    <rPh sb="0" eb="2">
      <t>イッパン</t>
    </rPh>
    <rPh sb="2" eb="4">
      <t>カイケイ</t>
    </rPh>
    <phoneticPr fontId="2"/>
  </si>
  <si>
    <t>特別会計</t>
    <rPh sb="0" eb="2">
      <t>トクベツ</t>
    </rPh>
    <rPh sb="2" eb="4">
      <t>カイケイ</t>
    </rPh>
    <phoneticPr fontId="2"/>
  </si>
  <si>
    <t>介護保険特別会計</t>
    <rPh sb="0" eb="2">
      <t>カイゴ</t>
    </rPh>
    <rPh sb="2" eb="4">
      <t>ホケン</t>
    </rPh>
    <rPh sb="4" eb="6">
      <t>トクベツ</t>
    </rPh>
    <rPh sb="6" eb="8">
      <t>カイケイ</t>
    </rPh>
    <phoneticPr fontId="2"/>
  </si>
  <si>
    <t>簡易水道特別会計</t>
    <rPh sb="0" eb="2">
      <t>カンイ</t>
    </rPh>
    <rPh sb="2" eb="4">
      <t>スイドウ</t>
    </rPh>
    <rPh sb="4" eb="6">
      <t>トクベツ</t>
    </rPh>
    <rPh sb="6" eb="8">
      <t>カイケイ</t>
    </rPh>
    <phoneticPr fontId="2"/>
  </si>
  <si>
    <t>会計区分</t>
    <rPh sb="0" eb="1">
      <t>カイ</t>
    </rPh>
    <rPh sb="1" eb="2">
      <t>カイケイ</t>
    </rPh>
    <rPh sb="2" eb="4">
      <t>クブン</t>
    </rPh>
    <phoneticPr fontId="2"/>
  </si>
  <si>
    <t>国民健康保険
特別会計</t>
    <rPh sb="0" eb="2">
      <t>コクミン</t>
    </rPh>
    <rPh sb="2" eb="4">
      <t>ケンコウ</t>
    </rPh>
    <rPh sb="4" eb="6">
      <t>ホケン</t>
    </rPh>
    <rPh sb="7" eb="9">
      <t>トクベツ</t>
    </rPh>
    <rPh sb="9" eb="11">
      <t>カイケイ</t>
    </rPh>
    <phoneticPr fontId="2"/>
  </si>
  <si>
    <t>町税</t>
    <rPh sb="0" eb="2">
      <t>チョウゼイ</t>
    </rPh>
    <phoneticPr fontId="2"/>
  </si>
  <si>
    <t>分担金及び負担金</t>
    <rPh sb="0" eb="3">
      <t>ブンタンキン</t>
    </rPh>
    <rPh sb="3" eb="4">
      <t>オヨ</t>
    </rPh>
    <rPh sb="5" eb="7">
      <t>フタン</t>
    </rPh>
    <rPh sb="7" eb="8">
      <t>キン</t>
    </rPh>
    <phoneticPr fontId="2"/>
  </si>
  <si>
    <t>使用料及び手数料</t>
    <rPh sb="0" eb="3">
      <t>シヨウリョウ</t>
    </rPh>
    <rPh sb="3" eb="4">
      <t>オヨ</t>
    </rPh>
    <rPh sb="5" eb="8">
      <t>テスウリョウ</t>
    </rPh>
    <phoneticPr fontId="2"/>
  </si>
  <si>
    <t>財産収入</t>
    <rPh sb="0" eb="2">
      <t>ザイサン</t>
    </rPh>
    <rPh sb="2" eb="4">
      <t>シュウニュウ</t>
    </rPh>
    <phoneticPr fontId="2"/>
  </si>
  <si>
    <t>寄付金</t>
    <rPh sb="0" eb="3">
      <t>キフキン</t>
    </rPh>
    <phoneticPr fontId="2"/>
  </si>
  <si>
    <t>繰越金</t>
    <rPh sb="0" eb="3">
      <t>クリコシキン</t>
    </rPh>
    <phoneticPr fontId="2"/>
  </si>
  <si>
    <t>諸収入</t>
    <rPh sb="0" eb="1">
      <t>ショ</t>
    </rPh>
    <rPh sb="1" eb="3">
      <t>シュウニュウ</t>
    </rPh>
    <phoneticPr fontId="2"/>
  </si>
  <si>
    <t>計</t>
    <rPh sb="0" eb="1">
      <t>ケイ</t>
    </rPh>
    <phoneticPr fontId="2"/>
  </si>
  <si>
    <t>自主財源</t>
    <rPh sb="0" eb="2">
      <t>ジシュ</t>
    </rPh>
    <rPh sb="2" eb="4">
      <t>ザイゲン</t>
    </rPh>
    <phoneticPr fontId="2"/>
  </si>
  <si>
    <t>地方譲与税等</t>
    <rPh sb="0" eb="2">
      <t>チホウ</t>
    </rPh>
    <rPh sb="2" eb="4">
      <t>ジョウヨ</t>
    </rPh>
    <rPh sb="4" eb="5">
      <t>ゼイ</t>
    </rPh>
    <rPh sb="5" eb="6">
      <t>トウ</t>
    </rPh>
    <phoneticPr fontId="2"/>
  </si>
  <si>
    <t>地方特例交付金</t>
    <rPh sb="0" eb="2">
      <t>チホウ</t>
    </rPh>
    <rPh sb="2" eb="4">
      <t>トクレイ</t>
    </rPh>
    <rPh sb="4" eb="7">
      <t>コウフキン</t>
    </rPh>
    <phoneticPr fontId="2"/>
  </si>
  <si>
    <t>国庫支出金</t>
    <rPh sb="0" eb="1">
      <t>コク</t>
    </rPh>
    <rPh sb="1" eb="2">
      <t>コ</t>
    </rPh>
    <rPh sb="2" eb="5">
      <t>シシュツキン</t>
    </rPh>
    <phoneticPr fontId="2"/>
  </si>
  <si>
    <t>県支出金</t>
    <rPh sb="0" eb="1">
      <t>ケン</t>
    </rPh>
    <rPh sb="1" eb="4">
      <t>シシュツキン</t>
    </rPh>
    <phoneticPr fontId="2"/>
  </si>
  <si>
    <t>町債</t>
    <rPh sb="0" eb="1">
      <t>チョウ</t>
    </rPh>
    <rPh sb="1" eb="2">
      <t>サイ</t>
    </rPh>
    <phoneticPr fontId="2"/>
  </si>
  <si>
    <t>歳入合計</t>
    <rPh sb="0" eb="2">
      <t>サイニュウ</t>
    </rPh>
    <rPh sb="2" eb="4">
      <t>ゴウケイ</t>
    </rPh>
    <phoneticPr fontId="2"/>
  </si>
  <si>
    <t>依存財源</t>
    <rPh sb="0" eb="2">
      <t>イゾン</t>
    </rPh>
    <rPh sb="2" eb="4">
      <t>ザイゲン</t>
    </rPh>
    <phoneticPr fontId="2"/>
  </si>
  <si>
    <t>対前年度増減</t>
    <rPh sb="0" eb="1">
      <t>タイ</t>
    </rPh>
    <rPh sb="1" eb="4">
      <t>ゼンネンド</t>
    </rPh>
    <rPh sb="4" eb="6">
      <t>ゾウゲン</t>
    </rPh>
    <phoneticPr fontId="2"/>
  </si>
  <si>
    <t>構成比</t>
    <rPh sb="0" eb="2">
      <t>コウセイ</t>
    </rPh>
    <rPh sb="2" eb="3">
      <t>ヒ</t>
    </rPh>
    <phoneticPr fontId="2"/>
  </si>
  <si>
    <t>構成比</t>
    <rPh sb="0" eb="3">
      <t>コウセイヒ</t>
    </rPh>
    <phoneticPr fontId="2"/>
  </si>
  <si>
    <t>地方交付税</t>
    <rPh sb="0" eb="2">
      <t>チホウ</t>
    </rPh>
    <rPh sb="2" eb="5">
      <t>コウフゼイ</t>
    </rPh>
    <phoneticPr fontId="2"/>
  </si>
  <si>
    <t>交通安全特別対策交付金</t>
    <rPh sb="0" eb="2">
      <t>コウツウ</t>
    </rPh>
    <rPh sb="2" eb="4">
      <t>アンゼン</t>
    </rPh>
    <rPh sb="4" eb="6">
      <t>トクベツ</t>
    </rPh>
    <rPh sb="6" eb="8">
      <t>タイサク</t>
    </rPh>
    <rPh sb="8" eb="11">
      <t>コウフキン</t>
    </rPh>
    <phoneticPr fontId="2"/>
  </si>
  <si>
    <t>繰入金</t>
    <rPh sb="0" eb="2">
      <t>クリイレ</t>
    </rPh>
    <rPh sb="2" eb="3">
      <t>キン</t>
    </rPh>
    <phoneticPr fontId="2"/>
  </si>
  <si>
    <t>第３表　　義務的経費</t>
    <rPh sb="0" eb="1">
      <t>ダイ</t>
    </rPh>
    <rPh sb="2" eb="3">
      <t>ヒョウ</t>
    </rPh>
    <rPh sb="5" eb="8">
      <t>ギムテキ</t>
    </rPh>
    <rPh sb="8" eb="10">
      <t>ケイヒ</t>
    </rPh>
    <phoneticPr fontId="2"/>
  </si>
  <si>
    <t>性質別</t>
    <rPh sb="0" eb="2">
      <t>セイシツ</t>
    </rPh>
    <rPh sb="2" eb="3">
      <t>ベツ</t>
    </rPh>
    <phoneticPr fontId="2"/>
  </si>
  <si>
    <t>人件費</t>
    <rPh sb="0" eb="3">
      <t>ジンケンヒ</t>
    </rPh>
    <phoneticPr fontId="2"/>
  </si>
  <si>
    <t>公債費</t>
    <rPh sb="0" eb="3">
      <t>コウサイヒ</t>
    </rPh>
    <phoneticPr fontId="2"/>
  </si>
  <si>
    <t>扶助費</t>
    <rPh sb="0" eb="3">
      <t>フジョヒ</t>
    </rPh>
    <phoneticPr fontId="2"/>
  </si>
  <si>
    <t>比較</t>
    <rPh sb="0" eb="2">
      <t>ヒカク</t>
    </rPh>
    <phoneticPr fontId="2"/>
  </si>
  <si>
    <t>構成比</t>
    <rPh sb="0" eb="3">
      <t>コウセイヒ</t>
    </rPh>
    <phoneticPr fontId="2"/>
  </si>
  <si>
    <t>伸び率</t>
    <rPh sb="0" eb="1">
      <t>ノ</t>
    </rPh>
    <rPh sb="2" eb="3">
      <t>リツ</t>
    </rPh>
    <phoneticPr fontId="2"/>
  </si>
  <si>
    <t>第４表　投資的経費</t>
    <rPh sb="0" eb="1">
      <t>ダイ</t>
    </rPh>
    <rPh sb="2" eb="3">
      <t>ヒョウ</t>
    </rPh>
    <rPh sb="4" eb="7">
      <t>トウシテキ</t>
    </rPh>
    <rPh sb="7" eb="9">
      <t>ケイヒ</t>
    </rPh>
    <phoneticPr fontId="2"/>
  </si>
  <si>
    <t>補助事業費</t>
    <rPh sb="0" eb="2">
      <t>ホジョ</t>
    </rPh>
    <rPh sb="2" eb="5">
      <t>ジギョウヒ</t>
    </rPh>
    <phoneticPr fontId="2"/>
  </si>
  <si>
    <t>単独事業費</t>
    <rPh sb="0" eb="2">
      <t>タンドク</t>
    </rPh>
    <rPh sb="2" eb="5">
      <t>ジギョウヒ</t>
    </rPh>
    <phoneticPr fontId="2"/>
  </si>
  <si>
    <t>県営事業負担金</t>
    <rPh sb="0" eb="2">
      <t>ケンエイ</t>
    </rPh>
    <rPh sb="2" eb="4">
      <t>ジギョウ</t>
    </rPh>
    <rPh sb="4" eb="7">
      <t>フタンキン</t>
    </rPh>
    <phoneticPr fontId="2"/>
  </si>
  <si>
    <t>物件費</t>
    <rPh sb="0" eb="3">
      <t>ブッケンヒ</t>
    </rPh>
    <phoneticPr fontId="2"/>
  </si>
  <si>
    <t>補助費等</t>
    <rPh sb="0" eb="2">
      <t>ホジョ</t>
    </rPh>
    <rPh sb="2" eb="3">
      <t>ヒ</t>
    </rPh>
    <rPh sb="3" eb="4">
      <t>トウ</t>
    </rPh>
    <phoneticPr fontId="2"/>
  </si>
  <si>
    <t>その他</t>
    <rPh sb="2" eb="3">
      <t>タ</t>
    </rPh>
    <phoneticPr fontId="2"/>
  </si>
  <si>
    <t>区　　　　　　　分</t>
    <rPh sb="0" eb="1">
      <t>ク</t>
    </rPh>
    <rPh sb="8" eb="9">
      <t>ブン</t>
    </rPh>
    <phoneticPr fontId="2"/>
  </si>
  <si>
    <t>構成比</t>
    <rPh sb="0" eb="2">
      <t>コウセイ</t>
    </rPh>
    <rPh sb="2" eb="3">
      <t>ヒ</t>
    </rPh>
    <phoneticPr fontId="2"/>
  </si>
  <si>
    <t>議会費</t>
    <rPh sb="0" eb="2">
      <t>ギカイ</t>
    </rPh>
    <rPh sb="2" eb="3">
      <t>ヒ</t>
    </rPh>
    <phoneticPr fontId="2"/>
  </si>
  <si>
    <t>総務費</t>
    <rPh sb="0" eb="3">
      <t>ソウムヒ</t>
    </rPh>
    <phoneticPr fontId="2"/>
  </si>
  <si>
    <t>民生費</t>
    <rPh sb="0" eb="3">
      <t>ミンセイヒ</t>
    </rPh>
    <phoneticPr fontId="2"/>
  </si>
  <si>
    <t>衛生費</t>
    <rPh sb="0" eb="3">
      <t>エイセイヒ</t>
    </rPh>
    <phoneticPr fontId="2"/>
  </si>
  <si>
    <t>農林水産業費</t>
    <rPh sb="0" eb="2">
      <t>ノウリン</t>
    </rPh>
    <rPh sb="2" eb="5">
      <t>スイサンギョウ</t>
    </rPh>
    <rPh sb="5" eb="6">
      <t>ヒ</t>
    </rPh>
    <phoneticPr fontId="2"/>
  </si>
  <si>
    <t>商工費</t>
    <rPh sb="0" eb="3">
      <t>ショウコウヒ</t>
    </rPh>
    <phoneticPr fontId="2"/>
  </si>
  <si>
    <t>土木費</t>
    <rPh sb="0" eb="3">
      <t>ドボクヒ</t>
    </rPh>
    <phoneticPr fontId="2"/>
  </si>
  <si>
    <t>消防費</t>
    <rPh sb="0" eb="3">
      <t>ショウボウヒ</t>
    </rPh>
    <phoneticPr fontId="2"/>
  </si>
  <si>
    <t>教育費</t>
    <rPh sb="0" eb="3">
      <t>キョウイクヒ</t>
    </rPh>
    <phoneticPr fontId="2"/>
  </si>
  <si>
    <t>災害復旧費</t>
    <rPh sb="0" eb="2">
      <t>サイガイ</t>
    </rPh>
    <rPh sb="2" eb="5">
      <t>フッキュウヒ</t>
    </rPh>
    <phoneticPr fontId="2"/>
  </si>
  <si>
    <t>諸支出金</t>
    <rPh sb="0" eb="1">
      <t>ショ</t>
    </rPh>
    <rPh sb="1" eb="4">
      <t>シシュツキン</t>
    </rPh>
    <phoneticPr fontId="2"/>
  </si>
  <si>
    <t>予備費</t>
    <rPh sb="0" eb="3">
      <t>ヨビヒ</t>
    </rPh>
    <phoneticPr fontId="2"/>
  </si>
  <si>
    <t>歳出合計</t>
    <rPh sb="0" eb="2">
      <t>サイシュツ</t>
    </rPh>
    <rPh sb="2" eb="4">
      <t>ゴウケイ</t>
    </rPh>
    <phoneticPr fontId="2"/>
  </si>
  <si>
    <t>対前年度伸率</t>
    <rPh sb="0" eb="1">
      <t>タイ</t>
    </rPh>
    <rPh sb="1" eb="4">
      <t>ゼンネンド</t>
    </rPh>
    <rPh sb="4" eb="5">
      <t>ノ</t>
    </rPh>
    <rPh sb="5" eb="6">
      <t>リツ</t>
    </rPh>
    <phoneticPr fontId="2"/>
  </si>
  <si>
    <t>（歳入）</t>
    <rPh sb="1" eb="3">
      <t>サイニュウ</t>
    </rPh>
    <phoneticPr fontId="2"/>
  </si>
  <si>
    <t>予算現額</t>
    <rPh sb="0" eb="2">
      <t>ヨサン</t>
    </rPh>
    <rPh sb="2" eb="3">
      <t>ゲン</t>
    </rPh>
    <rPh sb="3" eb="4">
      <t>ガク</t>
    </rPh>
    <phoneticPr fontId="2"/>
  </si>
  <si>
    <t>執行率</t>
    <rPh sb="0" eb="2">
      <t>シッコウ</t>
    </rPh>
    <rPh sb="2" eb="3">
      <t>リツ</t>
    </rPh>
    <phoneticPr fontId="2"/>
  </si>
  <si>
    <t>（歳出）</t>
    <rPh sb="1" eb="3">
      <t>サイシュツ</t>
    </rPh>
    <phoneticPr fontId="2"/>
  </si>
  <si>
    <t>科目名</t>
    <rPh sb="0" eb="2">
      <t>カモク</t>
    </rPh>
    <rPh sb="2" eb="3">
      <t>メイ</t>
    </rPh>
    <phoneticPr fontId="2"/>
  </si>
  <si>
    <t>公債費</t>
    <rPh sb="0" eb="2">
      <t>コウサイ</t>
    </rPh>
    <rPh sb="2" eb="3">
      <t>ヒ</t>
    </rPh>
    <phoneticPr fontId="2"/>
  </si>
  <si>
    <t>諸支出金</t>
    <rPh sb="0" eb="3">
      <t>ショシシュツ</t>
    </rPh>
    <rPh sb="3" eb="4">
      <t>キン</t>
    </rPh>
    <phoneticPr fontId="2"/>
  </si>
  <si>
    <t>第８表　その他の会計執行状況</t>
    <rPh sb="0" eb="1">
      <t>ダイ</t>
    </rPh>
    <rPh sb="2" eb="3">
      <t>ヒョウ</t>
    </rPh>
    <rPh sb="6" eb="7">
      <t>タ</t>
    </rPh>
    <rPh sb="8" eb="10">
      <t>カイケイ</t>
    </rPh>
    <rPh sb="10" eb="12">
      <t>シッコウ</t>
    </rPh>
    <rPh sb="12" eb="14">
      <t>ジョウキョウ</t>
    </rPh>
    <phoneticPr fontId="2"/>
  </si>
  <si>
    <t>歳入</t>
    <rPh sb="0" eb="2">
      <t>サイニュウ</t>
    </rPh>
    <phoneticPr fontId="2"/>
  </si>
  <si>
    <t>歳出</t>
    <rPh sb="0" eb="2">
      <t>サイシュツ</t>
    </rPh>
    <phoneticPr fontId="2"/>
  </si>
  <si>
    <t>収入済額</t>
    <rPh sb="0" eb="2">
      <t>シュウニュウ</t>
    </rPh>
    <rPh sb="2" eb="3">
      <t>ス</t>
    </rPh>
    <rPh sb="3" eb="4">
      <t>ガク</t>
    </rPh>
    <phoneticPr fontId="2"/>
  </si>
  <si>
    <t>収入率</t>
    <rPh sb="0" eb="2">
      <t>シュウニュウ</t>
    </rPh>
    <rPh sb="2" eb="3">
      <t>リツ</t>
    </rPh>
    <phoneticPr fontId="2"/>
  </si>
  <si>
    <t>支出済額</t>
    <rPh sb="0" eb="2">
      <t>シシュツ</t>
    </rPh>
    <rPh sb="2" eb="3">
      <t>ス</t>
    </rPh>
    <rPh sb="3" eb="4">
      <t>ガク</t>
    </rPh>
    <phoneticPr fontId="2"/>
  </si>
  <si>
    <t>支出率</t>
    <rPh sb="0" eb="2">
      <t>シシュツ</t>
    </rPh>
    <rPh sb="2" eb="3">
      <t>リツ</t>
    </rPh>
    <phoneticPr fontId="2"/>
  </si>
  <si>
    <t>会　計　名</t>
    <rPh sb="0" eb="1">
      <t>カイ</t>
    </rPh>
    <rPh sb="2" eb="3">
      <t>ケイ</t>
    </rPh>
    <rPh sb="4" eb="5">
      <t>メイ</t>
    </rPh>
    <phoneticPr fontId="2"/>
  </si>
  <si>
    <t>国民健康保険特別会計</t>
    <rPh sb="0" eb="2">
      <t>コクミン</t>
    </rPh>
    <rPh sb="2" eb="4">
      <t>ケンコウ</t>
    </rPh>
    <rPh sb="4" eb="6">
      <t>ホケン</t>
    </rPh>
    <rPh sb="6" eb="8">
      <t>トクベツ</t>
    </rPh>
    <rPh sb="8" eb="10">
      <t>カイケイ</t>
    </rPh>
    <phoneticPr fontId="2"/>
  </si>
  <si>
    <t>後期高齢者医療特別会計</t>
    <rPh sb="0" eb="2">
      <t>コウキ</t>
    </rPh>
    <rPh sb="2" eb="4">
      <t>コウレイ</t>
    </rPh>
    <rPh sb="4" eb="5">
      <t>シャ</t>
    </rPh>
    <rPh sb="5" eb="7">
      <t>イリョウ</t>
    </rPh>
    <rPh sb="7" eb="9">
      <t>トクベツ</t>
    </rPh>
    <rPh sb="9" eb="11">
      <t>カイケイ</t>
    </rPh>
    <phoneticPr fontId="2"/>
  </si>
  <si>
    <t>ほーらい館特別会計</t>
    <rPh sb="4" eb="5">
      <t>カン</t>
    </rPh>
    <rPh sb="5" eb="7">
      <t>トクベツ</t>
    </rPh>
    <rPh sb="7" eb="9">
      <t>カイケイ</t>
    </rPh>
    <phoneticPr fontId="2"/>
  </si>
  <si>
    <t>簡易水道事業特別会計</t>
    <rPh sb="0" eb="2">
      <t>カンイ</t>
    </rPh>
    <rPh sb="2" eb="4">
      <t>スイドウ</t>
    </rPh>
    <rPh sb="4" eb="6">
      <t>ジギョウ</t>
    </rPh>
    <rPh sb="6" eb="8">
      <t>トクベツ</t>
    </rPh>
    <rPh sb="8" eb="10">
      <t>カイケイ</t>
    </rPh>
    <phoneticPr fontId="2"/>
  </si>
  <si>
    <t>町税</t>
    <rPh sb="0" eb="2">
      <t>チョウゼイ</t>
    </rPh>
    <phoneticPr fontId="2"/>
  </si>
  <si>
    <t>地方譲与税</t>
    <rPh sb="0" eb="2">
      <t>チホウ</t>
    </rPh>
    <rPh sb="2" eb="5">
      <t>ジョウヨゼイ</t>
    </rPh>
    <phoneticPr fontId="2"/>
  </si>
  <si>
    <t>配当割交付金</t>
    <rPh sb="0" eb="2">
      <t>ハイトウ</t>
    </rPh>
    <rPh sb="2" eb="3">
      <t>ワ</t>
    </rPh>
    <rPh sb="3" eb="6">
      <t>コウフキン</t>
    </rPh>
    <phoneticPr fontId="2"/>
  </si>
  <si>
    <t>株式等譲渡所得割交付金</t>
    <rPh sb="0" eb="2">
      <t>カブシキ</t>
    </rPh>
    <rPh sb="2" eb="3">
      <t>トウ</t>
    </rPh>
    <rPh sb="3" eb="5">
      <t>ジョウト</t>
    </rPh>
    <rPh sb="5" eb="8">
      <t>ショトクワリ</t>
    </rPh>
    <rPh sb="8" eb="11">
      <t>コウフキン</t>
    </rPh>
    <phoneticPr fontId="2"/>
  </si>
  <si>
    <t>自動車取得税交付金</t>
    <rPh sb="0" eb="3">
      <t>ジドウシャ</t>
    </rPh>
    <rPh sb="3" eb="6">
      <t>シュトクゼイ</t>
    </rPh>
    <rPh sb="6" eb="9">
      <t>コウフキン</t>
    </rPh>
    <phoneticPr fontId="2"/>
  </si>
  <si>
    <t>地方特例交付金</t>
    <rPh sb="0" eb="2">
      <t>チホウ</t>
    </rPh>
    <rPh sb="2" eb="4">
      <t>トクレイ</t>
    </rPh>
    <rPh sb="4" eb="7">
      <t>コウフキン</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</si>
  <si>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</si>
  <si>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</si>
  <si>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</si>
  <si>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1">
      <t>コク</t>
    </rPh>
    <rPh sb="1" eb="2">
      <t>コ</t>
    </rPh>
    <rPh sb="2" eb="4">
      <t>シシュツ</t>
    </rPh>
    <rPh sb="4" eb="5">
      <t>キン</t>
    </rPh>
    <phoneticPr fontId="2"/>
  </si>
  <si>
    <t>県支出金</t>
    <rPh sb="0" eb="1">
      <t>ケン</t>
    </rPh>
    <rPh sb="1" eb="3">
      <t>シシュツ</t>
    </rPh>
    <rPh sb="3" eb="4">
      <t>キン</t>
    </rPh>
    <phoneticPr fontId="2"/>
  </si>
  <si>
    <t>財産収入</t>
    <rPh sb="0" eb="2">
      <t>ザイサン</t>
    </rPh>
    <rPh sb="2" eb="4">
      <t>シュウニュウ</t>
    </rPh>
    <phoneticPr fontId="2"/>
  </si>
  <si>
    <t>寄付金</t>
    <rPh sb="0" eb="3">
      <t>キフキン</t>
    </rPh>
    <phoneticPr fontId="2"/>
  </si>
  <si>
    <t>繰入金</t>
    <rPh sb="0" eb="3">
      <t>クリイレキン</t>
    </rPh>
    <phoneticPr fontId="2"/>
  </si>
  <si>
    <t>繰越金</t>
    <rPh sb="0" eb="3">
      <t>クリコシキン</t>
    </rPh>
    <phoneticPr fontId="2"/>
  </si>
  <si>
    <t>諸収入</t>
    <rPh sb="0" eb="3">
      <t>ショシュウニュウ</t>
    </rPh>
    <phoneticPr fontId="2"/>
  </si>
  <si>
    <t>町債</t>
    <rPh sb="0" eb="1">
      <t>チョウ</t>
    </rPh>
    <rPh sb="1" eb="2">
      <t>サイ</t>
    </rPh>
    <phoneticPr fontId="2"/>
  </si>
  <si>
    <t>歳入合計</t>
    <rPh sb="0" eb="2">
      <t>サイニュウ</t>
    </rPh>
    <rPh sb="2" eb="4">
      <t>ゴウケイ</t>
    </rPh>
    <phoneticPr fontId="2"/>
  </si>
  <si>
    <t>財政調整基金</t>
    <rPh sb="0" eb="2">
      <t>ザイセイ</t>
    </rPh>
    <rPh sb="2" eb="4">
      <t>チョウセイ</t>
    </rPh>
    <rPh sb="4" eb="6">
      <t>キキン</t>
    </rPh>
    <phoneticPr fontId="2"/>
  </si>
  <si>
    <t>減債基金</t>
    <rPh sb="0" eb="2">
      <t>ゲンサイ</t>
    </rPh>
    <rPh sb="2" eb="4">
      <t>キキン</t>
    </rPh>
    <phoneticPr fontId="2"/>
  </si>
  <si>
    <t>一般会計</t>
    <rPh sb="0" eb="2">
      <t>イッパン</t>
    </rPh>
    <rPh sb="2" eb="4">
      <t>カイケイ</t>
    </rPh>
    <phoneticPr fontId="2"/>
  </si>
  <si>
    <t>（単位：千円）</t>
    <rPh sb="1" eb="3">
      <t>タンイ</t>
    </rPh>
    <rPh sb="4" eb="6">
      <t>センエン</t>
    </rPh>
    <phoneticPr fontId="2"/>
  </si>
  <si>
    <t>借　　　入　　　額</t>
    <rPh sb="0" eb="1">
      <t>シャク</t>
    </rPh>
    <rPh sb="4" eb="5">
      <t>ニュウ</t>
    </rPh>
    <rPh sb="8" eb="9">
      <t>ガク</t>
    </rPh>
    <phoneticPr fontId="2"/>
  </si>
  <si>
    <t>下半期</t>
    <rPh sb="0" eb="3">
      <t>シモハンキ</t>
    </rPh>
    <phoneticPr fontId="2"/>
  </si>
  <si>
    <t>財政事情</t>
    <rPh sb="0" eb="2">
      <t>ザイセイ</t>
    </rPh>
    <rPh sb="2" eb="4">
      <t>ジジョウ</t>
    </rPh>
    <phoneticPr fontId="2"/>
  </si>
  <si>
    <t>利子割交付金</t>
    <rPh sb="0" eb="2">
      <t>リシ</t>
    </rPh>
    <rPh sb="2" eb="3">
      <t>ワ</t>
    </rPh>
    <rPh sb="3" eb="6">
      <t>コウフキン</t>
    </rPh>
    <phoneticPr fontId="2"/>
  </si>
  <si>
    <t>地方交付税</t>
    <rPh sb="0" eb="2">
      <t>チホウ</t>
    </rPh>
    <rPh sb="2" eb="5">
      <t>コウフゼイ</t>
    </rPh>
    <phoneticPr fontId="2"/>
  </si>
  <si>
    <t>衛生費</t>
    <rPh sb="0" eb="2">
      <t>エイセイ</t>
    </rPh>
    <rPh sb="2" eb="3">
      <t>ヒ</t>
    </rPh>
    <phoneticPr fontId="2"/>
  </si>
  <si>
    <t>義務的経費</t>
    <rPh sb="0" eb="3">
      <t>ギムテキ</t>
    </rPh>
    <rPh sb="3" eb="5">
      <t>ケイヒ</t>
    </rPh>
    <phoneticPr fontId="2"/>
  </si>
  <si>
    <t>投資的経費</t>
    <rPh sb="0" eb="3">
      <t>トウシテキ</t>
    </rPh>
    <rPh sb="3" eb="5">
      <t>ケイヒ</t>
    </rPh>
    <phoneticPr fontId="2"/>
  </si>
  <si>
    <t>その他の経費</t>
    <rPh sb="2" eb="3">
      <t>タ</t>
    </rPh>
    <rPh sb="4" eb="6">
      <t>ケイヒ</t>
    </rPh>
    <phoneticPr fontId="2"/>
  </si>
  <si>
    <t>中山間ふるさと水と土保全基金</t>
    <rPh sb="0" eb="2">
      <t>ナカヤマ</t>
    </rPh>
    <rPh sb="2" eb="3">
      <t>カン</t>
    </rPh>
    <rPh sb="7" eb="8">
      <t>ミズ</t>
    </rPh>
    <rPh sb="9" eb="10">
      <t>ツチ</t>
    </rPh>
    <rPh sb="10" eb="12">
      <t>ホゼン</t>
    </rPh>
    <rPh sb="12" eb="14">
      <t>キキン</t>
    </rPh>
    <phoneticPr fontId="2"/>
  </si>
  <si>
    <t>きばらでぇ伊仙応援基金</t>
    <rPh sb="5" eb="7">
      <t>イセン</t>
    </rPh>
    <rPh sb="7" eb="9">
      <t>オウエン</t>
    </rPh>
    <rPh sb="9" eb="11">
      <t>キキン</t>
    </rPh>
    <phoneticPr fontId="2"/>
  </si>
  <si>
    <t>高齢者等肉用牛導入基金</t>
    <rPh sb="0" eb="3">
      <t>コウレイシャ</t>
    </rPh>
    <rPh sb="3" eb="4">
      <t>トウ</t>
    </rPh>
    <rPh sb="4" eb="6">
      <t>ニクヨウ</t>
    </rPh>
    <rPh sb="6" eb="7">
      <t>ギュウ</t>
    </rPh>
    <rPh sb="7" eb="9">
      <t>ドウニュウ</t>
    </rPh>
    <rPh sb="9" eb="11">
      <t>キキン</t>
    </rPh>
    <phoneticPr fontId="2"/>
  </si>
  <si>
    <t>伊仙町肉用牛導入基金</t>
    <rPh sb="0" eb="2">
      <t>イセン</t>
    </rPh>
    <rPh sb="2" eb="3">
      <t>チョウ</t>
    </rPh>
    <rPh sb="3" eb="5">
      <t>ニクヨウ</t>
    </rPh>
    <rPh sb="5" eb="6">
      <t>ギュウ</t>
    </rPh>
    <rPh sb="6" eb="8">
      <t>ドウニュウ</t>
    </rPh>
    <rPh sb="8" eb="10">
      <t>キキン</t>
    </rPh>
    <phoneticPr fontId="2"/>
  </si>
  <si>
    <t>介護保険基金</t>
    <rPh sb="0" eb="2">
      <t>カイゴ</t>
    </rPh>
    <rPh sb="2" eb="4">
      <t>ホケン</t>
    </rPh>
    <rPh sb="4" eb="6">
      <t>キキン</t>
    </rPh>
    <phoneticPr fontId="2"/>
  </si>
  <si>
    <t>計</t>
    <rPh sb="0" eb="1">
      <t>ケイ</t>
    </rPh>
    <phoneticPr fontId="2"/>
  </si>
  <si>
    <t>Ⅰ</t>
    <phoneticPr fontId="8"/>
  </si>
  <si>
    <t>Ⅱ</t>
    <phoneticPr fontId="2"/>
  </si>
  <si>
    <t>Ⅲ</t>
    <phoneticPr fontId="8"/>
  </si>
  <si>
    <t>その他特別会計予算執行状況</t>
    <rPh sb="2" eb="3">
      <t>タ</t>
    </rPh>
    <rPh sb="3" eb="5">
      <t>トクベツ</t>
    </rPh>
    <rPh sb="5" eb="7">
      <t>カイケイ</t>
    </rPh>
    <rPh sb="7" eb="9">
      <t>ヨサン</t>
    </rPh>
    <rPh sb="9" eb="11">
      <t>シッコウ</t>
    </rPh>
    <rPh sb="11" eb="13">
      <t>ジョウキョウ</t>
    </rPh>
    <phoneticPr fontId="8"/>
  </si>
  <si>
    <t>Ⅳ</t>
    <phoneticPr fontId="2"/>
  </si>
  <si>
    <t>基金の状況</t>
    <rPh sb="0" eb="2">
      <t>キキン</t>
    </rPh>
    <rPh sb="3" eb="5">
      <t>ジョウキョウ</t>
    </rPh>
    <phoneticPr fontId="2"/>
  </si>
  <si>
    <t>Ⅴ</t>
    <phoneticPr fontId="2"/>
  </si>
  <si>
    <t>一時借入金の状況</t>
    <rPh sb="0" eb="2">
      <t>イチジ</t>
    </rPh>
    <rPh sb="2" eb="5">
      <t>カリイレキン</t>
    </rPh>
    <rPh sb="6" eb="8">
      <t>ジョウキョウ</t>
    </rPh>
    <phoneticPr fontId="2"/>
  </si>
  <si>
    <t>財政の動向</t>
    <rPh sb="0" eb="2">
      <t>ザイセイ</t>
    </rPh>
    <rPh sb="3" eb="5">
      <t>ドウコウ</t>
    </rPh>
    <phoneticPr fontId="8"/>
  </si>
  <si>
    <t>歳入区分</t>
    <rPh sb="0" eb="2">
      <t>サイニュウ</t>
    </rPh>
    <rPh sb="2" eb="4">
      <t>クブン</t>
    </rPh>
    <phoneticPr fontId="2"/>
  </si>
  <si>
    <t>国民健康保険特別会計基金</t>
    <rPh sb="0" eb="2">
      <t>コクミン</t>
    </rPh>
    <rPh sb="2" eb="4">
      <t>ケンコウ</t>
    </rPh>
    <rPh sb="4" eb="6">
      <t>ホケン</t>
    </rPh>
    <rPh sb="6" eb="8">
      <t>トクベツ</t>
    </rPh>
    <rPh sb="8" eb="10">
      <t>カイケイ</t>
    </rPh>
    <rPh sb="10" eb="12">
      <t>キキン</t>
    </rPh>
    <phoneticPr fontId="2"/>
  </si>
  <si>
    <t>国民健康保険高額療養資金貸付基金</t>
    <rPh sb="0" eb="2">
      <t>コクミン</t>
    </rPh>
    <rPh sb="2" eb="4">
      <t>ケンコウ</t>
    </rPh>
    <rPh sb="4" eb="6">
      <t>ホケン</t>
    </rPh>
    <rPh sb="6" eb="8">
      <t>コウガク</t>
    </rPh>
    <rPh sb="8" eb="10">
      <t>リョウヨウ</t>
    </rPh>
    <rPh sb="10" eb="12">
      <t>シキン</t>
    </rPh>
    <rPh sb="12" eb="14">
      <t>カシツケ</t>
    </rPh>
    <rPh sb="14" eb="16">
      <t>キキン</t>
    </rPh>
    <phoneticPr fontId="2"/>
  </si>
  <si>
    <t>第５表　その他の経費</t>
    <rPh sb="0" eb="1">
      <t>ダイ</t>
    </rPh>
    <rPh sb="2" eb="3">
      <t>ヒョウ</t>
    </rPh>
    <rPh sb="6" eb="7">
      <t>タ</t>
    </rPh>
    <rPh sb="8" eb="10">
      <t>ケイヒ</t>
    </rPh>
    <phoneticPr fontId="2"/>
  </si>
  <si>
    <t>第６表　一般会計歳出予算目的別内訳表</t>
    <rPh sb="0" eb="1">
      <t>ダイ</t>
    </rPh>
    <rPh sb="2" eb="3">
      <t>ヒョウ</t>
    </rPh>
    <rPh sb="4" eb="6">
      <t>イッパン</t>
    </rPh>
    <rPh sb="6" eb="8">
      <t>カイケイ</t>
    </rPh>
    <rPh sb="8" eb="10">
      <t>サイシュツ</t>
    </rPh>
    <rPh sb="10" eb="12">
      <t>ヨサン</t>
    </rPh>
    <rPh sb="12" eb="14">
      <t>モクテキ</t>
    </rPh>
    <rPh sb="14" eb="15">
      <t>ベツ</t>
    </rPh>
    <rPh sb="15" eb="17">
      <t>ウチワケ</t>
    </rPh>
    <rPh sb="17" eb="18">
      <t>ヒョウ</t>
    </rPh>
    <phoneticPr fontId="2"/>
  </si>
  <si>
    <t>地方消費税交付金</t>
    <rPh sb="0" eb="2">
      <t>チホウ</t>
    </rPh>
    <rPh sb="2" eb="5">
      <t>ショウヒゼイ</t>
    </rPh>
    <rPh sb="5" eb="8">
      <t>コウフキン</t>
    </rPh>
    <phoneticPr fontId="2"/>
  </si>
  <si>
    <t>～ 長寿と癒しのまち ～</t>
    <rPh sb="2" eb="4">
      <t>チョウジュ</t>
    </rPh>
    <rPh sb="5" eb="6">
      <t>イヤ</t>
    </rPh>
    <phoneticPr fontId="2"/>
  </si>
  <si>
    <t>鹿児島県 伊仙町</t>
    <rPh sb="0" eb="4">
      <t>カゴシマケン</t>
    </rPh>
    <rPh sb="5" eb="8">
      <t>イセンチョウ</t>
    </rPh>
    <phoneticPr fontId="2"/>
  </si>
  <si>
    <t>1</t>
    <phoneticPr fontId="2"/>
  </si>
  <si>
    <t>D=(A-B)</t>
    <phoneticPr fontId="2"/>
  </si>
  <si>
    <t>D/B</t>
    <phoneticPr fontId="2"/>
  </si>
  <si>
    <t>予算 Ａ</t>
    <rPh sb="0" eb="2">
      <t>ヨサン</t>
    </rPh>
    <phoneticPr fontId="2"/>
  </si>
  <si>
    <t>予算 Ｂ</t>
    <rPh sb="0" eb="2">
      <t>ヨサン</t>
    </rPh>
    <phoneticPr fontId="2"/>
  </si>
  <si>
    <t>累計
調定済額</t>
    <rPh sb="0" eb="2">
      <t>ルイケイ</t>
    </rPh>
    <rPh sb="3" eb="4">
      <t>チョウ</t>
    </rPh>
    <rPh sb="4" eb="5">
      <t>サダム</t>
    </rPh>
    <rPh sb="5" eb="6">
      <t>スミ</t>
    </rPh>
    <rPh sb="6" eb="7">
      <t>ガク</t>
    </rPh>
    <phoneticPr fontId="2"/>
  </si>
  <si>
    <t>累計
収入済額</t>
    <rPh sb="0" eb="2">
      <t>ルイケイ</t>
    </rPh>
    <rPh sb="3" eb="5">
      <t>シュウニュウ</t>
    </rPh>
    <rPh sb="5" eb="6">
      <t>ス</t>
    </rPh>
    <rPh sb="6" eb="7">
      <t>ガク</t>
    </rPh>
    <phoneticPr fontId="2"/>
  </si>
  <si>
    <t>A</t>
    <phoneticPr fontId="2"/>
  </si>
  <si>
    <t>B</t>
    <phoneticPr fontId="2"/>
  </si>
  <si>
    <t>C</t>
    <phoneticPr fontId="2"/>
  </si>
  <si>
    <t>(B/A)</t>
    <phoneticPr fontId="2"/>
  </si>
  <si>
    <t>(B/A)</t>
    <phoneticPr fontId="2"/>
  </si>
  <si>
    <t>(C/A)</t>
    <phoneticPr fontId="2"/>
  </si>
  <si>
    <t>予算残額</t>
    <rPh sb="0" eb="2">
      <t>ヨサン</t>
    </rPh>
    <rPh sb="2" eb="4">
      <t>ザンガク</t>
    </rPh>
    <phoneticPr fontId="2"/>
  </si>
  <si>
    <t>(C/A)</t>
    <phoneticPr fontId="2"/>
  </si>
  <si>
    <t>金額</t>
    <rPh sb="0" eb="2">
      <t>キンガク</t>
    </rPh>
    <phoneticPr fontId="2"/>
  </si>
  <si>
    <t>・・・・・・・・・・・・・・・・・・・・・・・・・・・</t>
    <phoneticPr fontId="2"/>
  </si>
  <si>
    <t>・・・・・・・・・・・・・・・・・・・・・・・・・・・</t>
    <phoneticPr fontId="2"/>
  </si>
  <si>
    <t>・・・・・・・・・・・・・・・・・・・・・・・・・・・・・・・・・・・・</t>
    <phoneticPr fontId="8"/>
  </si>
  <si>
    <t>・・・・・・・・・・・・・・・・・・・・・・・・・・・</t>
    <phoneticPr fontId="8"/>
  </si>
  <si>
    <t>・・・・・・・・・・・・・・・・・・・・・・・・・・・・・・・・・・・・・・・・・・・・・・</t>
    <phoneticPr fontId="2"/>
  </si>
  <si>
    <t>・・・・・・・・</t>
    <phoneticPr fontId="2"/>
  </si>
  <si>
    <t>徳之島交流ひろば
「ほーらい館」特別会計</t>
    <rPh sb="0" eb="3">
      <t>トクノシマ</t>
    </rPh>
    <rPh sb="3" eb="5">
      <t>コウリュウ</t>
    </rPh>
    <rPh sb="14" eb="15">
      <t>カン</t>
    </rPh>
    <rPh sb="16" eb="18">
      <t>トクベツ</t>
    </rPh>
    <rPh sb="18" eb="20">
      <t>カイケイ</t>
    </rPh>
    <phoneticPr fontId="2"/>
  </si>
  <si>
    <t>A-B</t>
    <phoneticPr fontId="2"/>
  </si>
  <si>
    <t>後期高齢者医療
特別会計</t>
    <rPh sb="0" eb="2">
      <t>コウキ</t>
    </rPh>
    <rPh sb="2" eb="5">
      <t>コウレイシャ</t>
    </rPh>
    <rPh sb="5" eb="7">
      <t>イリョウ</t>
    </rPh>
    <rPh sb="8" eb="10">
      <t>トクベツ</t>
    </rPh>
    <rPh sb="10" eb="12">
      <t>カイケイ</t>
    </rPh>
    <phoneticPr fontId="2"/>
  </si>
  <si>
    <t>予算額　A</t>
    <rPh sb="0" eb="3">
      <t>ヨサンガク</t>
    </rPh>
    <phoneticPr fontId="2"/>
  </si>
  <si>
    <t>予算額　B</t>
    <rPh sb="0" eb="3">
      <t>ヨサンガク</t>
    </rPh>
    <phoneticPr fontId="2"/>
  </si>
  <si>
    <t>（A-B）  D</t>
    <phoneticPr fontId="2"/>
  </si>
  <si>
    <t>(D/B)</t>
    <phoneticPr fontId="2"/>
  </si>
  <si>
    <t>第２表　歳入の状況</t>
    <rPh sb="0" eb="1">
      <t>ダイ</t>
    </rPh>
    <rPh sb="2" eb="3">
      <t>ヒョウ</t>
    </rPh>
    <rPh sb="4" eb="6">
      <t>サイニュウ</t>
    </rPh>
    <rPh sb="7" eb="9">
      <t>ジョウキョウ</t>
    </rPh>
    <phoneticPr fontId="2"/>
  </si>
  <si>
    <t>Ⅰ　財政の動向</t>
    <rPh sb="2" eb="4">
      <t>ザイセイ</t>
    </rPh>
    <rPh sb="5" eb="7">
      <t>ドウコウ</t>
    </rPh>
    <phoneticPr fontId="2"/>
  </si>
  <si>
    <t>　一般会計及び特別会計等の予算規模について</t>
    <rPh sb="1" eb="3">
      <t>イッパン</t>
    </rPh>
    <rPh sb="3" eb="5">
      <t>カイケイ</t>
    </rPh>
    <rPh sb="5" eb="6">
      <t>オヨ</t>
    </rPh>
    <rPh sb="7" eb="9">
      <t>トクベツ</t>
    </rPh>
    <rPh sb="9" eb="11">
      <t>カイケイ</t>
    </rPh>
    <rPh sb="11" eb="12">
      <t>トウ</t>
    </rPh>
    <rPh sb="13" eb="15">
      <t>ヨサン</t>
    </rPh>
    <rPh sb="15" eb="17">
      <t>キボ</t>
    </rPh>
    <phoneticPr fontId="2"/>
  </si>
  <si>
    <t>一般会計及び特別会計等の予算規模について</t>
    <rPh sb="0" eb="2">
      <t>イッパン</t>
    </rPh>
    <rPh sb="2" eb="4">
      <t>カイケイ</t>
    </rPh>
    <rPh sb="4" eb="5">
      <t>オヨ</t>
    </rPh>
    <rPh sb="6" eb="8">
      <t>トクベツ</t>
    </rPh>
    <rPh sb="8" eb="10">
      <t>カイケイ</t>
    </rPh>
    <rPh sb="10" eb="11">
      <t>トウ</t>
    </rPh>
    <rPh sb="12" eb="14">
      <t>ヨサン</t>
    </rPh>
    <rPh sb="14" eb="16">
      <t>キボ</t>
    </rPh>
    <phoneticPr fontId="8"/>
  </si>
  <si>
    <t>　一般会計歳入予算について</t>
    <phoneticPr fontId="2"/>
  </si>
  <si>
    <t>　一般会計歳出予算について</t>
    <phoneticPr fontId="2"/>
  </si>
  <si>
    <t>Ⅲ</t>
    <phoneticPr fontId="2"/>
  </si>
  <si>
    <t>　一般会計補正状況</t>
    <rPh sb="5" eb="7">
      <t>ホセイ</t>
    </rPh>
    <rPh sb="7" eb="9">
      <t>ジョウキョウ</t>
    </rPh>
    <phoneticPr fontId="2"/>
  </si>
  <si>
    <t>　款別予算執行状況</t>
    <phoneticPr fontId="2"/>
  </si>
  <si>
    <t>科目</t>
    <rPh sb="0" eb="1">
      <t>カ</t>
    </rPh>
    <rPh sb="1" eb="2">
      <t>メ</t>
    </rPh>
    <phoneticPr fontId="2"/>
  </si>
  <si>
    <t>・・・・・・・・・・・・・・・・・・・・・・・・・・・・・・・・・・・・・・・・・・・・・・・・・・・・・・</t>
    <phoneticPr fontId="2"/>
  </si>
  <si>
    <t>第７表　一般会計の款別予算執行状況</t>
    <rPh sb="0" eb="1">
      <t>ダイ</t>
    </rPh>
    <rPh sb="2" eb="3">
      <t>ヒョウ</t>
    </rPh>
    <rPh sb="4" eb="6">
      <t>イッパン</t>
    </rPh>
    <rPh sb="6" eb="8">
      <t>カイケイ</t>
    </rPh>
    <rPh sb="9" eb="10">
      <t>カン</t>
    </rPh>
    <rPh sb="10" eb="11">
      <t>ベツ</t>
    </rPh>
    <rPh sb="11" eb="13">
      <t>ヨサン</t>
    </rPh>
    <rPh sb="13" eb="15">
      <t>シッコウ</t>
    </rPh>
    <rPh sb="15" eb="17">
      <t>ジョウキョウ</t>
    </rPh>
    <phoneticPr fontId="2"/>
  </si>
  <si>
    <t>一般会計 歳入予算について</t>
    <rPh sb="0" eb="2">
      <t>イッパン</t>
    </rPh>
    <rPh sb="2" eb="4">
      <t>カイケイ</t>
    </rPh>
    <rPh sb="5" eb="7">
      <t>サイニュウ</t>
    </rPh>
    <rPh sb="7" eb="9">
      <t>ヨサン</t>
    </rPh>
    <phoneticPr fontId="8"/>
  </si>
  <si>
    <t>一般会計 歳出予算について</t>
    <rPh sb="0" eb="2">
      <t>イッパン</t>
    </rPh>
    <rPh sb="2" eb="4">
      <t>カイケイ</t>
    </rPh>
    <rPh sb="5" eb="7">
      <t>サイシュツ</t>
    </rPh>
    <rPh sb="7" eb="9">
      <t>ヨサン</t>
    </rPh>
    <phoneticPr fontId="8"/>
  </si>
  <si>
    <t>一般会計 補正状況</t>
    <rPh sb="0" eb="2">
      <t>イッパン</t>
    </rPh>
    <rPh sb="2" eb="4">
      <t>カイケイ</t>
    </rPh>
    <rPh sb="5" eb="7">
      <t>ホセイ</t>
    </rPh>
    <rPh sb="7" eb="9">
      <t>ジョウキョウ</t>
    </rPh>
    <phoneticPr fontId="8"/>
  </si>
  <si>
    <t>一般会計 款別予算執行状況</t>
    <rPh sb="0" eb="2">
      <t>イッパン</t>
    </rPh>
    <rPh sb="2" eb="4">
      <t>カイケイ</t>
    </rPh>
    <rPh sb="5" eb="6">
      <t>カン</t>
    </rPh>
    <rPh sb="6" eb="7">
      <t>ベツ</t>
    </rPh>
    <rPh sb="7" eb="9">
      <t>ヨサン</t>
    </rPh>
    <rPh sb="9" eb="11">
      <t>シッコウ</t>
    </rPh>
    <rPh sb="11" eb="13">
      <t>ジョウキョウ</t>
    </rPh>
    <phoneticPr fontId="8"/>
  </si>
  <si>
    <t>　その他の会計</t>
    <rPh sb="3" eb="4">
      <t>タ</t>
    </rPh>
    <rPh sb="5" eb="7">
      <t>カイケイ</t>
    </rPh>
    <phoneticPr fontId="2"/>
  </si>
  <si>
    <t>累計
負担行為額</t>
    <rPh sb="0" eb="2">
      <t>ルイケイ</t>
    </rPh>
    <rPh sb="3" eb="5">
      <t>フタン</t>
    </rPh>
    <rPh sb="5" eb="7">
      <t>コウイ</t>
    </rPh>
    <rPh sb="7" eb="8">
      <t>ガク</t>
    </rPh>
    <phoneticPr fontId="2"/>
  </si>
  <si>
    <t>累計
支出済額</t>
    <rPh sb="0" eb="2">
      <t>ルイケイ</t>
    </rPh>
    <rPh sb="3" eb="5">
      <t>シシュツ</t>
    </rPh>
    <rPh sb="5" eb="6">
      <t>ス</t>
    </rPh>
    <rPh sb="6" eb="7">
      <t>ガク</t>
    </rPh>
    <phoneticPr fontId="2"/>
  </si>
  <si>
    <t>予算残額</t>
    <rPh sb="0" eb="2">
      <t>ヨサン</t>
    </rPh>
    <rPh sb="2" eb="3">
      <t>ザン</t>
    </rPh>
    <rPh sb="3" eb="4">
      <t>ガク</t>
    </rPh>
    <phoneticPr fontId="2"/>
  </si>
  <si>
    <t>D   (A-B)</t>
    <phoneticPr fontId="2"/>
  </si>
  <si>
    <t>　基金の状況</t>
    <rPh sb="1" eb="3">
      <t>キキン</t>
    </rPh>
    <rPh sb="4" eb="6">
      <t>ジョウキョウ</t>
    </rPh>
    <phoneticPr fontId="2"/>
  </si>
  <si>
    <t>区分</t>
    <rPh sb="0" eb="1">
      <t>ク</t>
    </rPh>
    <rPh sb="1" eb="2">
      <t>ブン</t>
    </rPh>
    <phoneticPr fontId="2"/>
  </si>
  <si>
    <t>合計</t>
    <rPh sb="0" eb="1">
      <t>ゴウ</t>
    </rPh>
    <rPh sb="1" eb="2">
      <t>ケイ</t>
    </rPh>
    <phoneticPr fontId="2"/>
  </si>
  <si>
    <t>　一時借入金の状況</t>
    <rPh sb="1" eb="3">
      <t>イチジ</t>
    </rPh>
    <rPh sb="3" eb="6">
      <t>カリイレキン</t>
    </rPh>
    <rPh sb="7" eb="9">
      <t>ジョウキョウ</t>
    </rPh>
    <phoneticPr fontId="2"/>
  </si>
  <si>
    <t>目次</t>
    <rPh sb="0" eb="1">
      <t>メ</t>
    </rPh>
    <rPh sb="1" eb="2">
      <t>ジ</t>
    </rPh>
    <phoneticPr fontId="8"/>
  </si>
  <si>
    <t>（単位：千円,％）</t>
    <phoneticPr fontId="2"/>
  </si>
  <si>
    <t>（単位：千円,％）</t>
    <phoneticPr fontId="2"/>
  </si>
  <si>
    <t>（単位：千円,％）</t>
    <phoneticPr fontId="2"/>
  </si>
  <si>
    <t>（単位：千円,％）</t>
    <phoneticPr fontId="2"/>
  </si>
  <si>
    <t>（単位：千円,％）</t>
    <phoneticPr fontId="2"/>
  </si>
  <si>
    <t>上水道事業会計</t>
    <rPh sb="0" eb="3">
      <t>ジョウスイドウ</t>
    </rPh>
    <rPh sb="3" eb="5">
      <t>ジギョウ</t>
    </rPh>
    <rPh sb="5" eb="7">
      <t>カイケイ</t>
    </rPh>
    <phoneticPr fontId="2"/>
  </si>
  <si>
    <t>上水道事業会計
（収益的収支のみ）</t>
    <rPh sb="0" eb="3">
      <t>ジョウスイドウ</t>
    </rPh>
    <rPh sb="3" eb="5">
      <t>ジギョウ</t>
    </rPh>
    <rPh sb="5" eb="7">
      <t>カイケイ</t>
    </rPh>
    <rPh sb="9" eb="12">
      <t>シュウエキテキ</t>
    </rPh>
    <rPh sb="12" eb="14">
      <t>シュウシ</t>
    </rPh>
    <phoneticPr fontId="2"/>
  </si>
  <si>
    <t>　</t>
    <phoneticPr fontId="2"/>
  </si>
  <si>
    <t>　伊仙町の財政は依然として「非常に厳しい状況」にあります。
　地方創生を念頭に、「町民がまちづくりの主体」という理念のもとに策定した「第5次伊仙町総合計画」に基づいた施策を実行するにあたり、有利で効果的な財政運営と投資を進めていくことを目標に掲げました。
　全事業の緊急・必要性を常に意識し、正確な予測によって効果的な事業を厳選し、より効率的な行財政運営で改善に取り組み、将来に亘って大きく寄与できるように推し進めていきます。</t>
    <rPh sb="31" eb="33">
      <t>チホウ</t>
    </rPh>
    <rPh sb="33" eb="35">
      <t>ソウセイ</t>
    </rPh>
    <rPh sb="36" eb="38">
      <t>ネントウ</t>
    </rPh>
    <rPh sb="41" eb="43">
      <t>チョウミン</t>
    </rPh>
    <rPh sb="50" eb="52">
      <t>シュタイ</t>
    </rPh>
    <rPh sb="56" eb="58">
      <t>リネン</t>
    </rPh>
    <rPh sb="62" eb="64">
      <t>サクテイ</t>
    </rPh>
    <rPh sb="67" eb="68">
      <t>ダイ</t>
    </rPh>
    <rPh sb="69" eb="70">
      <t>ジ</t>
    </rPh>
    <rPh sb="70" eb="73">
      <t>イセンチョウ</t>
    </rPh>
    <rPh sb="73" eb="75">
      <t>ソウゴウ</t>
    </rPh>
    <rPh sb="75" eb="77">
      <t>ケイカク</t>
    </rPh>
    <rPh sb="79" eb="80">
      <t>モト</t>
    </rPh>
    <rPh sb="83" eb="85">
      <t>シサク</t>
    </rPh>
    <rPh sb="86" eb="88">
      <t>ジッコウ</t>
    </rPh>
    <rPh sb="95" eb="97">
      <t>ユウリ</t>
    </rPh>
    <rPh sb="98" eb="101">
      <t>コウカテキ</t>
    </rPh>
    <rPh sb="102" eb="104">
      <t>ザイセイ</t>
    </rPh>
    <rPh sb="104" eb="106">
      <t>ウンエイ</t>
    </rPh>
    <rPh sb="107" eb="109">
      <t>トウシ</t>
    </rPh>
    <rPh sb="110" eb="111">
      <t>スス</t>
    </rPh>
    <rPh sb="118" eb="120">
      <t>モクヒョウ</t>
    </rPh>
    <rPh sb="121" eb="122">
      <t>カカ</t>
    </rPh>
    <rPh sb="146" eb="148">
      <t>セイカク</t>
    </rPh>
    <rPh sb="149" eb="151">
      <t>ヨソク</t>
    </rPh>
    <rPh sb="178" eb="180">
      <t>カイゼン</t>
    </rPh>
    <rPh sb="181" eb="182">
      <t>ト</t>
    </rPh>
    <rPh sb="183" eb="184">
      <t>ク</t>
    </rPh>
    <rPh sb="186" eb="188">
      <t>ショウライ</t>
    </rPh>
    <rPh sb="189" eb="190">
      <t>ワタ</t>
    </rPh>
    <rPh sb="192" eb="193">
      <t>オオ</t>
    </rPh>
    <rPh sb="195" eb="197">
      <t>キヨ</t>
    </rPh>
    <rPh sb="203" eb="204">
      <t>オ</t>
    </rPh>
    <rPh sb="205" eb="206">
      <t>スス</t>
    </rPh>
    <phoneticPr fontId="2"/>
  </si>
  <si>
    <t>町長の財政方針</t>
    <rPh sb="0" eb="2">
      <t>チョウチョウ</t>
    </rPh>
    <rPh sb="3" eb="5">
      <t>ザイセイ</t>
    </rPh>
    <rPh sb="5" eb="7">
      <t>ホウシン</t>
    </rPh>
    <phoneticPr fontId="2"/>
  </si>
  <si>
    <t>(A-C)</t>
    <phoneticPr fontId="2"/>
  </si>
  <si>
    <t>第１表　　平成30年度各会計当初予算の状況</t>
    <rPh sb="0" eb="1">
      <t>ダイ</t>
    </rPh>
    <rPh sb="2" eb="3">
      <t>ヒョウ</t>
    </rPh>
    <rPh sb="5" eb="7">
      <t>ヘイセイ</t>
    </rPh>
    <rPh sb="9" eb="11">
      <t>ネンド</t>
    </rPh>
    <rPh sb="11" eb="12">
      <t>カク</t>
    </rPh>
    <rPh sb="12" eb="14">
      <t>カイケイ</t>
    </rPh>
    <rPh sb="14" eb="16">
      <t>トウショ</t>
    </rPh>
    <rPh sb="16" eb="18">
      <t>ヨサン</t>
    </rPh>
    <rPh sb="19" eb="21">
      <t>ジョウキョウ</t>
    </rPh>
    <phoneticPr fontId="2"/>
  </si>
  <si>
    <t>平成30年度
当初予算</t>
    <rPh sb="0" eb="2">
      <t>ヘイセイ</t>
    </rPh>
    <rPh sb="4" eb="6">
      <t>ネンド</t>
    </rPh>
    <phoneticPr fontId="2"/>
  </si>
  <si>
    <t>平成30年度</t>
    <rPh sb="0" eb="2">
      <t>ヘイセイ</t>
    </rPh>
    <rPh sb="4" eb="6">
      <t>ネンド</t>
    </rPh>
    <phoneticPr fontId="2"/>
  </si>
  <si>
    <t>　　その他の会計の平成29年度下半期予算執行状況は、第８表のとおりです。</t>
    <rPh sb="4" eb="5">
      <t>タ</t>
    </rPh>
    <rPh sb="6" eb="8">
      <t>カイケイ</t>
    </rPh>
    <rPh sb="9" eb="11">
      <t>ヘイセイ</t>
    </rPh>
    <rPh sb="13" eb="15">
      <t>ネンド</t>
    </rPh>
    <rPh sb="15" eb="18">
      <t>シモハンキ</t>
    </rPh>
    <rPh sb="18" eb="20">
      <t>ヨサン</t>
    </rPh>
    <rPh sb="20" eb="22">
      <t>シッコウ</t>
    </rPh>
    <rPh sb="22" eb="24">
      <t>ジョウキョウ</t>
    </rPh>
    <rPh sb="26" eb="27">
      <t>ダイ</t>
    </rPh>
    <rPh sb="28" eb="29">
      <t>ヒョウ</t>
    </rPh>
    <phoneticPr fontId="2"/>
  </si>
  <si>
    <t>平成30年度　下半期財政運営のあらまし</t>
    <rPh sb="0" eb="2">
      <t>ヘイセイ</t>
    </rPh>
    <rPh sb="4" eb="6">
      <t>ネンド</t>
    </rPh>
    <rPh sb="7" eb="8">
      <t>シモ</t>
    </rPh>
    <rPh sb="8" eb="10">
      <t>ハンキ</t>
    </rPh>
    <rPh sb="10" eb="12">
      <t>ザイセイ</t>
    </rPh>
    <rPh sb="12" eb="14">
      <t>ウンエイ</t>
    </rPh>
    <phoneticPr fontId="8"/>
  </si>
  <si>
    <t>令和1年度</t>
    <rPh sb="0" eb="1">
      <t>レイ</t>
    </rPh>
    <rPh sb="1" eb="2">
      <t>ワ</t>
    </rPh>
    <rPh sb="3" eb="5">
      <t>ネンド</t>
    </rPh>
    <rPh sb="4" eb="5">
      <t>ド</t>
    </rPh>
    <phoneticPr fontId="2"/>
  </si>
  <si>
    <t>令和1年度予算のあらまし</t>
    <rPh sb="0" eb="1">
      <t>レイ</t>
    </rPh>
    <rPh sb="1" eb="2">
      <t>ワ</t>
    </rPh>
    <rPh sb="3" eb="5">
      <t>ネンド</t>
    </rPh>
    <rPh sb="5" eb="7">
      <t>ヨサン</t>
    </rPh>
    <phoneticPr fontId="8"/>
  </si>
  <si>
    <t>　令和1年度歳入歳出予算のあらまし</t>
    <rPh sb="1" eb="2">
      <t>レイ</t>
    </rPh>
    <rPh sb="2" eb="3">
      <t>ワ</t>
    </rPh>
    <phoneticPr fontId="2"/>
  </si>
  <si>
    <t>令和１年度
当初予算</t>
    <rPh sb="0" eb="1">
      <t>レイ</t>
    </rPh>
    <rPh sb="1" eb="2">
      <t>ワ</t>
    </rPh>
    <rPh sb="3" eb="5">
      <t>ネンド</t>
    </rPh>
    <rPh sb="5" eb="7">
      <t>ヘイネンド</t>
    </rPh>
    <phoneticPr fontId="2"/>
  </si>
  <si>
    <t>令和1年度</t>
    <rPh sb="0" eb="1">
      <t>レイ</t>
    </rPh>
    <rPh sb="1" eb="2">
      <t>ワ</t>
    </rPh>
    <rPh sb="3" eb="5">
      <t>ネンド</t>
    </rPh>
    <phoneticPr fontId="2"/>
  </si>
  <si>
    <t>　平成30年度下半期財政運営のあらまし</t>
    <phoneticPr fontId="2"/>
  </si>
  <si>
    <t>（１）　補正予算第3号（補正額　277,439千円）</t>
    <rPh sb="4" eb="6">
      <t>ホセイ</t>
    </rPh>
    <rPh sb="6" eb="8">
      <t>ヨサン</t>
    </rPh>
    <rPh sb="8" eb="9">
      <t>ダイ</t>
    </rPh>
    <rPh sb="10" eb="11">
      <t>ゴウ</t>
    </rPh>
    <rPh sb="12" eb="15">
      <t>ホセイガク</t>
    </rPh>
    <rPh sb="23" eb="25">
      <t>センエン</t>
    </rPh>
    <phoneticPr fontId="2"/>
  </si>
  <si>
    <t>　補正内容については、災害救助費（43,765千円）や災害復旧費（231,257千円）等増額補正いたしました。</t>
    <rPh sb="1" eb="3">
      <t>ホセイ</t>
    </rPh>
    <rPh sb="3" eb="5">
      <t>ナイヨウ</t>
    </rPh>
    <rPh sb="11" eb="13">
      <t>サイガイ</t>
    </rPh>
    <rPh sb="13" eb="15">
      <t>キュウジョ</t>
    </rPh>
    <rPh sb="15" eb="16">
      <t>ヒ</t>
    </rPh>
    <rPh sb="23" eb="25">
      <t>センエン</t>
    </rPh>
    <rPh sb="27" eb="29">
      <t>サイガイ</t>
    </rPh>
    <rPh sb="29" eb="31">
      <t>フッキュウ</t>
    </rPh>
    <rPh sb="31" eb="32">
      <t>ヒ</t>
    </rPh>
    <rPh sb="32" eb="33">
      <t>シヒ</t>
    </rPh>
    <rPh sb="40" eb="42">
      <t>センエン</t>
    </rPh>
    <rPh sb="43" eb="44">
      <t>トウ</t>
    </rPh>
    <rPh sb="44" eb="46">
      <t>ゾウガク</t>
    </rPh>
    <rPh sb="46" eb="48">
      <t>ホセイ</t>
    </rPh>
    <phoneticPr fontId="2"/>
  </si>
  <si>
    <t>（２）　補正予算第4号（補正額　832,859千円）</t>
    <rPh sb="4" eb="6">
      <t>ホセイ</t>
    </rPh>
    <rPh sb="6" eb="8">
      <t>ヨサン</t>
    </rPh>
    <rPh sb="8" eb="9">
      <t>ダイ</t>
    </rPh>
    <rPh sb="10" eb="11">
      <t>ゴウ</t>
    </rPh>
    <rPh sb="12" eb="15">
      <t>ホセイガク</t>
    </rPh>
    <rPh sb="23" eb="25">
      <t>センエン</t>
    </rPh>
    <phoneticPr fontId="2"/>
  </si>
  <si>
    <t>　補正内容については、きばらでぇ伊仙応援基金事業費（45,040千円）や畜産振興費（30,060千円）、災害復旧費（624,738千円）等増額を行いました。</t>
    <rPh sb="1" eb="3">
      <t>ホセイ</t>
    </rPh>
    <rPh sb="3" eb="5">
      <t>ナイヨウ</t>
    </rPh>
    <rPh sb="16" eb="18">
      <t>イセン</t>
    </rPh>
    <rPh sb="18" eb="20">
      <t>オウエン</t>
    </rPh>
    <rPh sb="20" eb="22">
      <t>キキン</t>
    </rPh>
    <rPh sb="22" eb="24">
      <t>ジギョウ</t>
    </rPh>
    <rPh sb="24" eb="25">
      <t>ヒ</t>
    </rPh>
    <rPh sb="32" eb="34">
      <t>センエン</t>
    </rPh>
    <rPh sb="36" eb="38">
      <t>チクサン</t>
    </rPh>
    <rPh sb="38" eb="40">
      <t>シンコウ</t>
    </rPh>
    <rPh sb="40" eb="41">
      <t>ヒ</t>
    </rPh>
    <rPh sb="48" eb="50">
      <t>センエン</t>
    </rPh>
    <rPh sb="52" eb="54">
      <t>サイガイ</t>
    </rPh>
    <rPh sb="54" eb="56">
      <t>フッキュウ</t>
    </rPh>
    <rPh sb="56" eb="57">
      <t>ヒ</t>
    </rPh>
    <rPh sb="65" eb="67">
      <t>センエン</t>
    </rPh>
    <rPh sb="68" eb="69">
      <t>トウ</t>
    </rPh>
    <rPh sb="69" eb="71">
      <t>ゾウガク</t>
    </rPh>
    <rPh sb="72" eb="73">
      <t>オコナ</t>
    </rPh>
    <phoneticPr fontId="2"/>
  </si>
  <si>
    <t>（３）　補正予算第5号（補正額　-53,980千円）</t>
    <rPh sb="4" eb="6">
      <t>ホセイ</t>
    </rPh>
    <rPh sb="6" eb="8">
      <t>ヨサン</t>
    </rPh>
    <rPh sb="8" eb="9">
      <t>ダイ</t>
    </rPh>
    <rPh sb="10" eb="11">
      <t>ゴウ</t>
    </rPh>
    <rPh sb="12" eb="15">
      <t>ホセイガク</t>
    </rPh>
    <rPh sb="23" eb="25">
      <t>センエン</t>
    </rPh>
    <phoneticPr fontId="2"/>
  </si>
  <si>
    <t>　補正内容については、人件費や災害復旧費の減額やきばらでぇ伊仙町公共施設総合管理基金積立金（80,000千円）等増額を行いました。</t>
    <rPh sb="1" eb="3">
      <t>ホセイ</t>
    </rPh>
    <rPh sb="3" eb="5">
      <t>ナイヨウ</t>
    </rPh>
    <rPh sb="11" eb="13">
      <t>ジンケン</t>
    </rPh>
    <rPh sb="13" eb="14">
      <t>ヒ</t>
    </rPh>
    <rPh sb="15" eb="17">
      <t>サイガイ</t>
    </rPh>
    <rPh sb="17" eb="19">
      <t>フッキュウ</t>
    </rPh>
    <rPh sb="19" eb="20">
      <t>ヒ</t>
    </rPh>
    <rPh sb="21" eb="23">
      <t>ゲンガク</t>
    </rPh>
    <rPh sb="29" eb="31">
      <t>イセン</t>
    </rPh>
    <rPh sb="31" eb="32">
      <t>チョウ</t>
    </rPh>
    <rPh sb="32" eb="34">
      <t>コウキョウ</t>
    </rPh>
    <rPh sb="34" eb="36">
      <t>シセツ</t>
    </rPh>
    <rPh sb="36" eb="38">
      <t>ソウゴウ</t>
    </rPh>
    <rPh sb="38" eb="40">
      <t>カンリ</t>
    </rPh>
    <rPh sb="40" eb="42">
      <t>キキン</t>
    </rPh>
    <rPh sb="42" eb="44">
      <t>ツミタテ</t>
    </rPh>
    <rPh sb="44" eb="45">
      <t>キン</t>
    </rPh>
    <rPh sb="55" eb="56">
      <t>トウ</t>
    </rPh>
    <rPh sb="56" eb="58">
      <t>ゾウガク</t>
    </rPh>
    <rPh sb="59" eb="60">
      <t>オコナ</t>
    </rPh>
    <phoneticPr fontId="2"/>
  </si>
  <si>
    <t>（４）　補正予算第6号（補正額　－65,611千円）</t>
    <rPh sb="4" eb="6">
      <t>ホセイ</t>
    </rPh>
    <rPh sb="6" eb="8">
      <t>ヨサン</t>
    </rPh>
    <rPh sb="8" eb="9">
      <t>ダイ</t>
    </rPh>
    <rPh sb="10" eb="11">
      <t>ゴウ</t>
    </rPh>
    <rPh sb="12" eb="15">
      <t>ホセイガク</t>
    </rPh>
    <rPh sb="23" eb="25">
      <t>センエン</t>
    </rPh>
    <phoneticPr fontId="2"/>
  </si>
  <si>
    <t>　補正内容については、地方創生拠点整備事業費や災害復旧費の減額を行いました。</t>
    <rPh sb="1" eb="3">
      <t>ホセイ</t>
    </rPh>
    <rPh sb="3" eb="5">
      <t>ナイヨウ</t>
    </rPh>
    <rPh sb="11" eb="13">
      <t>チホウ</t>
    </rPh>
    <rPh sb="13" eb="15">
      <t>ソウセイ</t>
    </rPh>
    <rPh sb="15" eb="17">
      <t>キョテン</t>
    </rPh>
    <rPh sb="17" eb="19">
      <t>セイビ</t>
    </rPh>
    <rPh sb="19" eb="21">
      <t>ジギョウ</t>
    </rPh>
    <rPh sb="21" eb="22">
      <t>ヒ</t>
    </rPh>
    <rPh sb="23" eb="25">
      <t>サイガイ</t>
    </rPh>
    <rPh sb="25" eb="27">
      <t>フッキュウ</t>
    </rPh>
    <rPh sb="27" eb="28">
      <t>ヒ</t>
    </rPh>
    <rPh sb="29" eb="31">
      <t>ゲンガク</t>
    </rPh>
    <rPh sb="32" eb="33">
      <t>オコナ</t>
    </rPh>
    <phoneticPr fontId="2"/>
  </si>
  <si>
    <r>
      <t>　平成30年度上半期の予算規模は、奄美農業創出支援事業や地方創生推進事業で当初予算に２５４，２９６千円増額計上され、６，３３３，７８２千円となりました。
　</t>
    </r>
    <r>
      <rPr>
        <sz val="12"/>
        <rFont val="ＭＳ Ｐ明朝"/>
        <family val="1"/>
        <charset val="128"/>
      </rPr>
      <t>その後、災害復旧費などで 1,245,003千円の増額補正が行われ、平成30年度末の予算総額は ７，３２４，４８９千円となりました。</t>
    </r>
    <rPh sb="1" eb="3">
      <t>ヘイセイ</t>
    </rPh>
    <rPh sb="5" eb="7">
      <t>ネンド</t>
    </rPh>
    <rPh sb="7" eb="8">
      <t>カミ</t>
    </rPh>
    <rPh sb="11" eb="13">
      <t>ヨサン</t>
    </rPh>
    <rPh sb="13" eb="15">
      <t>キボ</t>
    </rPh>
    <rPh sb="17" eb="19">
      <t>アマミ</t>
    </rPh>
    <rPh sb="19" eb="21">
      <t>ノウギョウ</t>
    </rPh>
    <rPh sb="21" eb="23">
      <t>ソウシュツ</t>
    </rPh>
    <rPh sb="23" eb="25">
      <t>シエン</t>
    </rPh>
    <rPh sb="25" eb="27">
      <t>ジギョウ</t>
    </rPh>
    <rPh sb="28" eb="30">
      <t>チホウ</t>
    </rPh>
    <rPh sb="30" eb="32">
      <t>ソウセイ</t>
    </rPh>
    <rPh sb="32" eb="34">
      <t>スイシン</t>
    </rPh>
    <rPh sb="34" eb="36">
      <t>ジギョウ</t>
    </rPh>
    <rPh sb="37" eb="39">
      <t>トウショ</t>
    </rPh>
    <rPh sb="39" eb="41">
      <t>ヨサン</t>
    </rPh>
    <rPh sb="49" eb="51">
      <t>センエン</t>
    </rPh>
    <rPh sb="51" eb="53">
      <t>ゾウガク</t>
    </rPh>
    <rPh sb="53" eb="55">
      <t>ケイジョウ</t>
    </rPh>
    <rPh sb="67" eb="69">
      <t>センエン</t>
    </rPh>
    <rPh sb="80" eb="81">
      <t>ゴ</t>
    </rPh>
    <rPh sb="82" eb="84">
      <t>サイガイ</t>
    </rPh>
    <rPh sb="84" eb="86">
      <t>フッキュウ</t>
    </rPh>
    <rPh sb="86" eb="87">
      <t>ヒ</t>
    </rPh>
    <rPh sb="100" eb="102">
      <t>センエン</t>
    </rPh>
    <rPh sb="103" eb="104">
      <t>ゾウ</t>
    </rPh>
    <rPh sb="105" eb="107">
      <t>ホセイ</t>
    </rPh>
    <rPh sb="108" eb="109">
      <t>オコナ</t>
    </rPh>
    <rPh sb="112" eb="114">
      <t>ヘイセイ</t>
    </rPh>
    <rPh sb="116" eb="117">
      <t>ネン</t>
    </rPh>
    <rPh sb="117" eb="118">
      <t>ド</t>
    </rPh>
    <rPh sb="118" eb="119">
      <t>マツ</t>
    </rPh>
    <rPh sb="120" eb="122">
      <t>ヨサン</t>
    </rPh>
    <rPh sb="122" eb="124">
      <t>ソウガク</t>
    </rPh>
    <rPh sb="135" eb="137">
      <t>センエン</t>
    </rPh>
    <phoneticPr fontId="2"/>
  </si>
  <si>
    <t>　平成30年度3月末の一般会計款別予算の執行状況は、第７表のとおりです。</t>
    <rPh sb="1" eb="3">
      <t>ヘイセイ</t>
    </rPh>
    <rPh sb="5" eb="7">
      <t>ネンド</t>
    </rPh>
    <rPh sb="8" eb="9">
      <t>ガツ</t>
    </rPh>
    <rPh sb="9" eb="10">
      <t>マツ</t>
    </rPh>
    <rPh sb="11" eb="13">
      <t>イッパン</t>
    </rPh>
    <rPh sb="13" eb="15">
      <t>カイケイ</t>
    </rPh>
    <rPh sb="15" eb="16">
      <t>カン</t>
    </rPh>
    <rPh sb="16" eb="17">
      <t>ベツ</t>
    </rPh>
    <rPh sb="17" eb="19">
      <t>ヨサン</t>
    </rPh>
    <rPh sb="20" eb="22">
      <t>シッコウ</t>
    </rPh>
    <rPh sb="22" eb="24">
      <t>ジョウキョウ</t>
    </rPh>
    <rPh sb="26" eb="27">
      <t>ダイ</t>
    </rPh>
    <rPh sb="28" eb="29">
      <t>ヒョウ</t>
    </rPh>
    <phoneticPr fontId="2"/>
  </si>
  <si>
    <t>平成30年度末基金の現在高は、第９表のとおりです。</t>
    <rPh sb="0" eb="2">
      <t>ヘイセイ</t>
    </rPh>
    <rPh sb="4" eb="6">
      <t>ネンド</t>
    </rPh>
    <rPh sb="6" eb="7">
      <t>マツ</t>
    </rPh>
    <rPh sb="7" eb="9">
      <t>キキン</t>
    </rPh>
    <rPh sb="10" eb="12">
      <t>ゲンザイ</t>
    </rPh>
    <rPh sb="12" eb="13">
      <t>ダカ</t>
    </rPh>
    <rPh sb="15" eb="16">
      <t>ダイ</t>
    </rPh>
    <rPh sb="17" eb="18">
      <t>ヒョウ</t>
    </rPh>
    <phoneticPr fontId="2"/>
  </si>
  <si>
    <t>第９表　各会計基金の状況　（平成31年3月31日現在）</t>
    <rPh sb="0" eb="1">
      <t>ダイ</t>
    </rPh>
    <rPh sb="2" eb="3">
      <t>ヒョウ</t>
    </rPh>
    <rPh sb="4" eb="5">
      <t>カク</t>
    </rPh>
    <rPh sb="5" eb="7">
      <t>カイケイ</t>
    </rPh>
    <rPh sb="7" eb="9">
      <t>キキン</t>
    </rPh>
    <rPh sb="10" eb="12">
      <t>ジョウキョウ</t>
    </rPh>
    <phoneticPr fontId="2"/>
  </si>
  <si>
    <t>公共施設総合管理基金</t>
    <rPh sb="0" eb="2">
      <t>コウキョウ</t>
    </rPh>
    <rPh sb="2" eb="4">
      <t>シセツ</t>
    </rPh>
    <rPh sb="4" eb="6">
      <t>ソウゴウ</t>
    </rPh>
    <rPh sb="6" eb="8">
      <t>カンリ</t>
    </rPh>
    <rPh sb="8" eb="10">
      <t>キキン</t>
    </rPh>
    <phoneticPr fontId="2"/>
  </si>
  <si>
    <t>平成30年度末の一時借入金の状況は、第10表のとおりです。</t>
    <rPh sb="0" eb="2">
      <t>ヘイセイ</t>
    </rPh>
    <rPh sb="4" eb="6">
      <t>ネンド</t>
    </rPh>
    <rPh sb="6" eb="7">
      <t>マツ</t>
    </rPh>
    <rPh sb="8" eb="10">
      <t>イチジ</t>
    </rPh>
    <rPh sb="10" eb="13">
      <t>カリイレキン</t>
    </rPh>
    <rPh sb="14" eb="16">
      <t>ジョウキョウ</t>
    </rPh>
    <rPh sb="18" eb="19">
      <t>ダイ</t>
    </rPh>
    <rPh sb="21" eb="22">
      <t>ヒョウ</t>
    </rPh>
    <phoneticPr fontId="2"/>
  </si>
  <si>
    <t>第10表　各会計の一時借入金の状況　（平成31年3月31日現在)</t>
    <rPh sb="0" eb="1">
      <t>ダイ</t>
    </rPh>
    <rPh sb="3" eb="4">
      <t>ヒョウ</t>
    </rPh>
    <rPh sb="5" eb="6">
      <t>カク</t>
    </rPh>
    <rPh sb="6" eb="8">
      <t>カイケイ</t>
    </rPh>
    <rPh sb="9" eb="11">
      <t>イチジ</t>
    </rPh>
    <rPh sb="11" eb="14">
      <t>カリイレキン</t>
    </rPh>
    <rPh sb="15" eb="17">
      <t>ジョウキョウ</t>
    </rPh>
    <rPh sb="19" eb="21">
      <t>ヘイセイ</t>
    </rPh>
    <rPh sb="23" eb="24">
      <t>ネン</t>
    </rPh>
    <rPh sb="25" eb="26">
      <t>ガツ</t>
    </rPh>
    <rPh sb="28" eb="29">
      <t>ニチ</t>
    </rPh>
    <rPh sb="29" eb="31">
      <t>ゲンザイ</t>
    </rPh>
    <phoneticPr fontId="2"/>
  </si>
  <si>
    <r>
      <t>　令和1年度当初予算規模は第１表のとおり、一般会計は、5,863,256千円、特別会計は2,894,497千円、上水道事業会計（収益的収支）は116,050千円となっています。
　前年度との比較は、一般会計は、216,230千円の減、特別会計は75,240千円の減、上水道事業会計の収益的収支は</t>
    </r>
    <r>
      <rPr>
        <sz val="12"/>
        <rFont val="ＭＳ Ｐ明朝"/>
        <family val="1"/>
        <charset val="128"/>
      </rPr>
      <t>、3,126</t>
    </r>
    <r>
      <rPr>
        <sz val="12"/>
        <color theme="1"/>
        <rFont val="ＭＳ Ｐ明朝"/>
        <family val="1"/>
        <charset val="128"/>
      </rPr>
      <t>千円の増となっています。</t>
    </r>
    <rPh sb="1" eb="2">
      <t>レイ</t>
    </rPh>
    <rPh sb="2" eb="3">
      <t>ワ</t>
    </rPh>
    <rPh sb="4" eb="6">
      <t>ネンド</t>
    </rPh>
    <rPh sb="6" eb="8">
      <t>トウショ</t>
    </rPh>
    <rPh sb="8" eb="10">
      <t>ヨサン</t>
    </rPh>
    <rPh sb="10" eb="12">
      <t>キボ</t>
    </rPh>
    <rPh sb="13" eb="14">
      <t>ダイ</t>
    </rPh>
    <rPh sb="15" eb="16">
      <t>ヒョウ</t>
    </rPh>
    <rPh sb="21" eb="23">
      <t>イッパン</t>
    </rPh>
    <rPh sb="23" eb="25">
      <t>カイケイ</t>
    </rPh>
    <rPh sb="36" eb="38">
      <t>センエン</t>
    </rPh>
    <rPh sb="39" eb="41">
      <t>トクベツ</t>
    </rPh>
    <rPh sb="41" eb="43">
      <t>カイケイ</t>
    </rPh>
    <rPh sb="53" eb="55">
      <t>センエン</t>
    </rPh>
    <rPh sb="56" eb="57">
      <t>ジョウ</t>
    </rPh>
    <rPh sb="57" eb="59">
      <t>スイドウ</t>
    </rPh>
    <rPh sb="59" eb="61">
      <t>ジギョウ</t>
    </rPh>
    <rPh sb="61" eb="63">
      <t>カイケイ</t>
    </rPh>
    <rPh sb="64" eb="67">
      <t>シュウエキテキ</t>
    </rPh>
    <rPh sb="67" eb="69">
      <t>シュウシ</t>
    </rPh>
    <rPh sb="78" eb="79">
      <t>セン</t>
    </rPh>
    <rPh sb="79" eb="80">
      <t>エン</t>
    </rPh>
    <rPh sb="90" eb="93">
      <t>ゼンネンド</t>
    </rPh>
    <rPh sb="95" eb="97">
      <t>ヒカク</t>
    </rPh>
    <rPh sb="115" eb="116">
      <t>ゲン</t>
    </rPh>
    <rPh sb="128" eb="130">
      <t>センエン</t>
    </rPh>
    <rPh sb="131" eb="132">
      <t>ゲン</t>
    </rPh>
    <rPh sb="156" eb="157">
      <t>ゾウ</t>
    </rPh>
    <phoneticPr fontId="2"/>
  </si>
  <si>
    <t>　一般会計の歳入予算の状況は、第２表のとおり町税等の自主財源は634,800千円・10.7％。地方交付税等の依存財源は5,228,456千円、89.2％となっています。
　構成比は地方交付税53.2％、町税5.3％、町債8.9％、国庫支出金14.4％、県支出金9.3％となっています。</t>
    <rPh sb="1" eb="3">
      <t>イッパン</t>
    </rPh>
    <rPh sb="3" eb="5">
      <t>カイケイ</t>
    </rPh>
    <rPh sb="6" eb="8">
      <t>サイニュウ</t>
    </rPh>
    <rPh sb="8" eb="10">
      <t>ヨサン</t>
    </rPh>
    <rPh sb="11" eb="13">
      <t>ジョウキョウ</t>
    </rPh>
    <rPh sb="15" eb="16">
      <t>ダイ</t>
    </rPh>
    <rPh sb="17" eb="18">
      <t>ヒョウ</t>
    </rPh>
    <rPh sb="22" eb="24">
      <t>チョウゼイ</t>
    </rPh>
    <rPh sb="24" eb="25">
      <t>トウ</t>
    </rPh>
    <rPh sb="26" eb="28">
      <t>ジシュ</t>
    </rPh>
    <rPh sb="28" eb="30">
      <t>ザイゲン</t>
    </rPh>
    <rPh sb="38" eb="40">
      <t>センエン</t>
    </rPh>
    <rPh sb="47" eb="49">
      <t>チホウ</t>
    </rPh>
    <rPh sb="49" eb="52">
      <t>コウフゼイ</t>
    </rPh>
    <rPh sb="52" eb="53">
      <t>トウ</t>
    </rPh>
    <rPh sb="54" eb="56">
      <t>イゾン</t>
    </rPh>
    <rPh sb="56" eb="58">
      <t>ザイゲン</t>
    </rPh>
    <rPh sb="68" eb="70">
      <t>センエン</t>
    </rPh>
    <rPh sb="86" eb="88">
      <t>コウセイ</t>
    </rPh>
    <rPh sb="88" eb="89">
      <t>ヒ</t>
    </rPh>
    <rPh sb="90" eb="92">
      <t>チホウ</t>
    </rPh>
    <rPh sb="92" eb="95">
      <t>コウフゼイ</t>
    </rPh>
    <rPh sb="101" eb="103">
      <t>チョウゼイ</t>
    </rPh>
    <rPh sb="108" eb="109">
      <t>チョウ</t>
    </rPh>
    <rPh sb="109" eb="110">
      <t>サイ</t>
    </rPh>
    <rPh sb="115" eb="116">
      <t>コク</t>
    </rPh>
    <rPh sb="116" eb="117">
      <t>コ</t>
    </rPh>
    <rPh sb="117" eb="120">
      <t>シシュツキン</t>
    </rPh>
    <rPh sb="126" eb="127">
      <t>ケン</t>
    </rPh>
    <rPh sb="127" eb="130">
      <t>シシュツキン</t>
    </rPh>
    <phoneticPr fontId="2"/>
  </si>
  <si>
    <t>　国の令和１年度予算の概算要求に当たっての基本的な方針、｢経済財政運営と改革の基本方針２０１８｣（平成30年6月15日閣議決定。以下｢基本方針２０１８｣という。）で示された｢新経済・財政再生計画｣の枠組みの下、歳出面・歳入面でのこれまでの取組を緩めることなくこれまで以上に取り組み幅を広げ、質を高める必要があると示されたところである。
　また、｢基本方針２０１８｣においては、２０２５年度の基礎的財政収支黒字化を実現するとの財政健全化目標の実現を目指し、２０１９年度から２０２１年度を社会保障改革を軸とする「基盤強化期間」と位置付け経済成長と財政を持続可能にするための基盤固めをするとされている。国の予算については、新経済財政再生計画における歳入歳出両面での取組を進めるとしている。
　こうした中、地方交付税を含む「基礎的財政収支対象経費」について、前年度当初予算を上回る７８兆円程度の概算要求・要望が各府省からなされていること等を踏まえると地方交付税等について厳しい調整が行われることも予想されるなど、本町にとって必要な財源が確保できるかどうか予断を許さない状況にある。
　本町においては、高齢化の急速な進行や医療費増による扶助費が引き続き増崇する傾向にあり、また、公債費も引き続き高水準で推移することが見込まれているなど踏まえると、今後とも厳しい財政状況が続くものと見込まれている。
　さらに本町の課題として、地方税に関しては個人・法人税ともに農業関連の収入が多く、自然災害などによる不作に影響される。負担金収入に関しては畑地帯総合整備の個人負担金が、条件不利などによる係争や不作により滞納が52,000千円を超えており、徴収率も15％と低迷している。
　繰出金に関しては公営企業への繰出金が恒常化している。負担金支払いに関しては徳之島用水負担金第1回目の償還を平成30年度に終え、次回の償還が令和3年度に予定されている。
　また、懸念事項として、これまで予算の都合等により、過去に根本的改修を見送ってきた施設（役場庁舎、小学校校舎、小中学校体育館、給食センター、液肥センター、旧県立高校校舎・体育館）に危険性や不便性が高まっており、建築・消防関係法への対応や、電気・通信・電算などのシステム整備に苦慮しており、不便をきたしている。
　このような厳しい状況の中、本町においては平成２３年度以降これまで徹底した行財政改革を行い、地方債発行の削減、更には徳之島用水事業償還にむけての基金の増設を行うことが曲がりなりにもできたが、今後、庁舎・学校等公共施設の整備に多額の予算を当て込む必要性に駆られている。</t>
    <rPh sb="3" eb="4">
      <t>レイ</t>
    </rPh>
    <rPh sb="4" eb="5">
      <t>ワ</t>
    </rPh>
    <rPh sb="598" eb="600">
      <t>ホンチョウ</t>
    </rPh>
    <rPh sb="601" eb="603">
      <t>カダイ</t>
    </rPh>
    <rPh sb="607" eb="610">
      <t>チホウゼイ</t>
    </rPh>
    <rPh sb="611" eb="612">
      <t>カン</t>
    </rPh>
    <rPh sb="615" eb="617">
      <t>コジン</t>
    </rPh>
    <rPh sb="618" eb="620">
      <t>ホウジン</t>
    </rPh>
    <rPh sb="620" eb="621">
      <t>ゼイ</t>
    </rPh>
    <rPh sb="624" eb="626">
      <t>ノウギョウ</t>
    </rPh>
    <rPh sb="626" eb="628">
      <t>カンレン</t>
    </rPh>
    <rPh sb="629" eb="631">
      <t>シュウニュウ</t>
    </rPh>
    <rPh sb="632" eb="633">
      <t>オオ</t>
    </rPh>
    <rPh sb="635" eb="637">
      <t>シゼン</t>
    </rPh>
    <rPh sb="637" eb="639">
      <t>サイガイ</t>
    </rPh>
    <rPh sb="644" eb="646">
      <t>フサク</t>
    </rPh>
    <rPh sb="647" eb="649">
      <t>エイキョウ</t>
    </rPh>
    <rPh sb="653" eb="656">
      <t>フタンキン</t>
    </rPh>
    <rPh sb="656" eb="658">
      <t>シュウニュウ</t>
    </rPh>
    <rPh sb="659" eb="660">
      <t>カン</t>
    </rPh>
    <rPh sb="663" eb="664">
      <t>ハタケ</t>
    </rPh>
    <rPh sb="664" eb="666">
      <t>チタイ</t>
    </rPh>
    <rPh sb="666" eb="668">
      <t>ソウゴウ</t>
    </rPh>
    <rPh sb="668" eb="670">
      <t>セイビ</t>
    </rPh>
    <rPh sb="671" eb="673">
      <t>コジン</t>
    </rPh>
    <rPh sb="673" eb="676">
      <t>フタンキン</t>
    </rPh>
    <rPh sb="678" eb="680">
      <t>ジョウケン</t>
    </rPh>
    <rPh sb="680" eb="682">
      <t>フリ</t>
    </rPh>
    <rPh sb="687" eb="689">
      <t>ケイソウ</t>
    </rPh>
    <rPh sb="690" eb="692">
      <t>フサク</t>
    </rPh>
    <rPh sb="695" eb="697">
      <t>タイノウ</t>
    </rPh>
    <rPh sb="704" eb="706">
      <t>センエン</t>
    </rPh>
    <rPh sb="707" eb="708">
      <t>コ</t>
    </rPh>
    <rPh sb="713" eb="715">
      <t>チョウシュウ</t>
    </rPh>
    <rPh sb="715" eb="716">
      <t>リツ</t>
    </rPh>
    <rPh sb="721" eb="723">
      <t>テイメイ</t>
    </rPh>
    <rPh sb="730" eb="732">
      <t>クリダ</t>
    </rPh>
    <rPh sb="732" eb="733">
      <t>キン</t>
    </rPh>
    <rPh sb="734" eb="735">
      <t>カン</t>
    </rPh>
    <rPh sb="738" eb="740">
      <t>コウエイ</t>
    </rPh>
    <rPh sb="740" eb="742">
      <t>キギョウ</t>
    </rPh>
    <rPh sb="744" eb="746">
      <t>クリダ</t>
    </rPh>
    <rPh sb="746" eb="747">
      <t>キン</t>
    </rPh>
    <rPh sb="748" eb="751">
      <t>コウジョウカ</t>
    </rPh>
    <rPh sb="756" eb="759">
      <t>フタンキン</t>
    </rPh>
    <rPh sb="759" eb="761">
      <t>シハラ</t>
    </rPh>
    <rPh sb="763" eb="764">
      <t>カン</t>
    </rPh>
    <rPh sb="767" eb="770">
      <t>トクノシマ</t>
    </rPh>
    <rPh sb="770" eb="772">
      <t>ヨウスイ</t>
    </rPh>
    <rPh sb="772" eb="775">
      <t>フタンキン</t>
    </rPh>
    <rPh sb="775" eb="776">
      <t>ダイ</t>
    </rPh>
    <rPh sb="777" eb="779">
      <t>カイメ</t>
    </rPh>
    <rPh sb="780" eb="782">
      <t>ショウカン</t>
    </rPh>
    <rPh sb="783" eb="785">
      <t>ヘイセイ</t>
    </rPh>
    <rPh sb="787" eb="789">
      <t>ネンド</t>
    </rPh>
    <rPh sb="790" eb="791">
      <t>オ</t>
    </rPh>
    <rPh sb="793" eb="795">
      <t>ジカイ</t>
    </rPh>
    <rPh sb="796" eb="798">
      <t>ショウカン</t>
    </rPh>
    <rPh sb="799" eb="800">
      <t>レイ</t>
    </rPh>
    <rPh sb="800" eb="801">
      <t>ワ</t>
    </rPh>
    <rPh sb="802" eb="804">
      <t>ネンド</t>
    </rPh>
    <rPh sb="805" eb="807">
      <t>ヨテイ</t>
    </rPh>
    <rPh sb="818" eb="820">
      <t>ケネン</t>
    </rPh>
    <rPh sb="820" eb="822">
      <t>ジコウ</t>
    </rPh>
    <rPh sb="830" eb="832">
      <t>ヨサン</t>
    </rPh>
    <rPh sb="948" eb="950">
      <t>セイビ</t>
    </rPh>
    <rPh sb="951" eb="953">
      <t>クリョ</t>
    </rPh>
    <rPh sb="958" eb="960">
      <t>フベン</t>
    </rPh>
    <rPh sb="1064" eb="1066">
      <t>コンゴ</t>
    </rPh>
    <phoneticPr fontId="2"/>
  </si>
  <si>
    <t>　一般会計の歳出予算の状況は、第3表～第5表（性質別経費）、第６表（目的別経費）のとおりです。構成比の最も大きなものは、人件費の19.2％1,127,354千円で、昨年度より9,986千円減額となっています。
　公債費は、14.5％で昨年度より36,674千円の減となっています。
　投資的経費は、11.5％で昨年度より547,038千円の減となっています。
　補助費については、16.4％で昨年度より258,611千円の増となっています。</t>
    <rPh sb="1" eb="3">
      <t>イッパン</t>
    </rPh>
    <rPh sb="3" eb="5">
      <t>カイケイ</t>
    </rPh>
    <rPh sb="6" eb="8">
      <t>サイシュツ</t>
    </rPh>
    <rPh sb="8" eb="10">
      <t>ヨサン</t>
    </rPh>
    <rPh sb="11" eb="13">
      <t>ジョウキョウ</t>
    </rPh>
    <rPh sb="15" eb="16">
      <t>ダイ</t>
    </rPh>
    <rPh sb="17" eb="18">
      <t>ヒョウ</t>
    </rPh>
    <rPh sb="19" eb="20">
      <t>ダイ</t>
    </rPh>
    <rPh sb="21" eb="22">
      <t>ヒョウ</t>
    </rPh>
    <rPh sb="23" eb="25">
      <t>セイシツ</t>
    </rPh>
    <rPh sb="25" eb="26">
      <t>ベツ</t>
    </rPh>
    <rPh sb="26" eb="28">
      <t>ケイヒ</t>
    </rPh>
    <rPh sb="30" eb="31">
      <t>ダイ</t>
    </rPh>
    <rPh sb="32" eb="33">
      <t>ヒョウ</t>
    </rPh>
    <rPh sb="34" eb="37">
      <t>モクテキベツ</t>
    </rPh>
    <rPh sb="37" eb="39">
      <t>ケイヒ</t>
    </rPh>
    <rPh sb="47" eb="50">
      <t>コウセイヒ</t>
    </rPh>
    <rPh sb="51" eb="52">
      <t>モット</t>
    </rPh>
    <rPh sb="53" eb="54">
      <t>オオ</t>
    </rPh>
    <rPh sb="60" eb="63">
      <t>ジンケンヒ</t>
    </rPh>
    <rPh sb="78" eb="80">
      <t>センエン</t>
    </rPh>
    <rPh sb="82" eb="85">
      <t>サクネンド</t>
    </rPh>
    <rPh sb="92" eb="94">
      <t>センエン</t>
    </rPh>
    <rPh sb="94" eb="95">
      <t>ゲン</t>
    </rPh>
    <rPh sb="106" eb="109">
      <t>コウサイヒ</t>
    </rPh>
    <rPh sb="117" eb="120">
      <t>サクネンド</t>
    </rPh>
    <rPh sb="128" eb="130">
      <t>センエン</t>
    </rPh>
    <rPh sb="131" eb="132">
      <t>ゲン</t>
    </rPh>
    <rPh sb="142" eb="145">
      <t>トウシテキ</t>
    </rPh>
    <rPh sb="145" eb="147">
      <t>ケイヒ</t>
    </rPh>
    <rPh sb="156" eb="158">
      <t>ネンド</t>
    </rPh>
    <rPh sb="167" eb="168">
      <t>セン</t>
    </rPh>
    <rPh sb="168" eb="169">
      <t>エン</t>
    </rPh>
    <rPh sb="170" eb="171">
      <t>ゲン</t>
    </rPh>
    <rPh sb="181" eb="183">
      <t>ホジョ</t>
    </rPh>
    <rPh sb="183" eb="184">
      <t>ヒ</t>
    </rPh>
    <rPh sb="196" eb="198">
      <t>サクネン</t>
    </rPh>
    <rPh sb="198" eb="199">
      <t>ド</t>
    </rPh>
    <rPh sb="208" eb="210">
      <t>センエン</t>
    </rPh>
    <rPh sb="211" eb="212">
      <t>ゾウ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</si>
</sst>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_);[Red]\(0.0\)"/>
    <numFmt numFmtId="178" formatCode="0.0;&quot;△ &quot;0.0"/>
    <numFmt numFmtId="179" formatCode="0.0_ "/>
    <numFmt numFmtId="180" formatCode="0_);\(0\)"/>
    <numFmt numFmtId="181" formatCode="#,##0.0;&quot;△ &quot;#,##0.0"/>
    <numFmt numFmtId="182" formatCode="0.0"/>
    <numFmt numFmtId="183" formatCode="0_);[Red]\(0\)"/>
    <numFmt numFmtId="184" formatCode="0_ "/>
  </numFmts>
  <fonts count="16" x14ac:knownFonts="1">
    <font>
      <sz val="11"/>
      <color theme="1"/>
      <name val="ＭＳ Ｐゴシック"/>
      <family val="3"/>
      <charset val="128"/>
    </font>
    <font>
      <sz val="12"/>
      <color theme="1"/>
      <name val="ＭＳ Ｐ明朝"/>
      <family val="1"/>
      <charset val="128"/>
    </font>
    <font>
      <sz val="6"/>
      <name val="ＭＳ Ｐゴシック"/>
      <family val="3"/>
      <charset val="128"/>
    </font>
    <font>
      <b/>
      <sz val="12"/>
      <color theme="1"/>
      <name val="ＭＳ Ｐ明朝"/>
      <family val="1"/>
      <charset val="128"/>
    </font>
    <font>
      <sz val="11"/>
      <color theme="1"/>
      <name val="ＭＳ Ｐゴシック"/>
      <family val="3"/>
      <charset val="128"/>
    </font>
    <font>
      <sz val="20"/>
      <color theme="1"/>
      <name val="ＭＳ Ｐ明朝"/>
      <family val="1"/>
      <charset val="128"/>
    </font>
    <font>
      <b/>
      <sz val="24"/>
      <color theme="1"/>
      <name val="ＭＳ Ｐ明朝"/>
      <family val="1"/>
      <charset val="128"/>
    </font>
    <font>
      <sz val="16"/>
      <color indexed="8"/>
      <name val="ＭＳ Ｐ明朝"/>
      <family val="1"/>
      <charset val="128"/>
    </font>
    <font>
      <sz val="6"/>
      <name val="ＭＳ Ｐゴシック"/>
      <family val="3"/>
      <charset val="128"/>
    </font>
    <font>
      <sz val="12"/>
      <color indexed="8"/>
      <name val="ＭＳ Ｐ明朝"/>
      <family val="1"/>
      <charset val="128"/>
    </font>
    <font>
      <b/>
      <sz val="12"/>
      <color indexed="8"/>
      <name val="ＭＳ Ｐ明朝"/>
      <family val="1"/>
      <charset val="128"/>
    </font>
    <font>
      <b/>
      <sz val="48"/>
      <color theme="1"/>
      <name val="ＭＳ Ｐ明朝"/>
      <family val="1"/>
      <charset val="128"/>
    </font>
    <font>
      <sz val="12"/>
      <name val="ＭＳ Ｐ明朝"/>
      <family val="1"/>
      <charset val="128"/>
    </font>
    <font>
      <sz val="11"/>
      <color theme="1"/>
      <name val="ＭＳ Ｐ明朝"/>
      <family val="1"/>
      <charset val="128"/>
    </font>
    <font>
      <sz val="10"/>
      <color theme="1"/>
      <name val="ＭＳ Ｐ明朝"/>
      <family val="1"/>
      <charset val="128"/>
    </font>
    <font>
      <sz val="26"/>
      <color theme="1"/>
      <name val="ＭＳ Ｐ明朝"/>
      <family val="1"/>
      <charset val="128"/>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style="thin">
        <color auto="1"/>
      </right>
      <top/>
      <bottom/>
      <diagonal/>
    </border>
    <border>
      <left style="thin">
        <color auto="1"/>
      </left>
      <right/>
      <top style="dotted">
        <color auto="1"/>
      </top>
      <bottom/>
      <diagonal/>
    </border>
    <border>
      <left style="thin">
        <color auto="1"/>
      </left>
      <right style="thin">
        <color auto="1"/>
      </right>
      <top style="dotted">
        <color auto="1"/>
      </top>
      <bottom/>
      <diagonal/>
    </border>
    <border>
      <left style="thin">
        <color auto="1"/>
      </left>
      <right/>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26">
    <xf numFmtId="0" fontId="0" fillId="0" borderId="0" xfId="0">
      <alignment vertical="center"/>
    </xf>
    <xf numFmtId="0" fontId="1" fillId="0" borderId="0" xfId="0" applyFont="1">
      <alignment vertical="center"/>
    </xf>
    <xf numFmtId="0" fontId="1" fillId="0" borderId="0" xfId="0" applyFont="1" applyAlignment="1">
      <alignment horizontal="left" vertical="center" wrapText="1"/>
    </xf>
    <xf numFmtId="0" fontId="3" fillId="0" borderId="0" xfId="0" applyFont="1">
      <alignment vertical="center"/>
    </xf>
    <xf numFmtId="0" fontId="1" fillId="0" borderId="0" xfId="0" applyFont="1" applyBorder="1">
      <alignment vertical="center"/>
    </xf>
    <xf numFmtId="0" fontId="1" fillId="0" borderId="0" xfId="0" applyFont="1" applyAlignment="1">
      <alignment vertical="center"/>
    </xf>
    <xf numFmtId="38" fontId="1" fillId="0" borderId="0" xfId="0" applyNumberFormat="1"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vertical="center"/>
    </xf>
    <xf numFmtId="180" fontId="9" fillId="0" borderId="0" xfId="0" applyNumberFormat="1" applyFont="1" applyAlignment="1">
      <alignment horizontal="center" vertical="center"/>
    </xf>
    <xf numFmtId="180" fontId="9" fillId="0" borderId="0" xfId="0" applyNumberFormat="1" applyFont="1">
      <alignment vertical="center"/>
    </xf>
    <xf numFmtId="180" fontId="10" fillId="0" borderId="0" xfId="0" applyNumberFormat="1" applyFont="1">
      <alignment vertical="center"/>
    </xf>
    <xf numFmtId="0" fontId="10" fillId="0" borderId="0" xfId="0" applyFont="1" applyAlignment="1">
      <alignment vertical="center"/>
    </xf>
    <xf numFmtId="0" fontId="1" fillId="0" borderId="0" xfId="0" applyFont="1" applyAlignment="1">
      <alignment horizontal="distributed" vertical="center"/>
    </xf>
    <xf numFmtId="0" fontId="1" fillId="0" borderId="0" xfId="0" applyFont="1" applyAlignment="1">
      <alignment vertical="center" wrapText="1"/>
    </xf>
    <xf numFmtId="0" fontId="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distributed" vertical="center" indent="1"/>
    </xf>
    <xf numFmtId="0" fontId="1" fillId="0" borderId="3" xfId="0" applyFont="1" applyBorder="1" applyAlignment="1">
      <alignment horizontal="center" vertical="center"/>
    </xf>
    <xf numFmtId="0" fontId="1" fillId="0" borderId="9" xfId="0" applyFont="1" applyBorder="1" applyAlignment="1">
      <alignment horizontal="distributed" vertical="center" indent="1"/>
    </xf>
    <xf numFmtId="0" fontId="1" fillId="0" borderId="9" xfId="0" applyFont="1" applyBorder="1" applyAlignment="1">
      <alignment horizontal="distributed" vertical="center"/>
    </xf>
    <xf numFmtId="0" fontId="1" fillId="0" borderId="1" xfId="0" applyFont="1" applyBorder="1" applyAlignment="1">
      <alignment horizontal="distributed" vertical="center" indent="2"/>
    </xf>
    <xf numFmtId="0" fontId="1" fillId="0" borderId="1" xfId="0" applyFont="1" applyBorder="1" applyAlignment="1">
      <alignment horizontal="left"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38" fontId="13" fillId="0" borderId="1" xfId="1" applyFont="1" applyBorder="1" applyAlignment="1">
      <alignment vertical="center"/>
    </xf>
    <xf numFmtId="38" fontId="13" fillId="0" borderId="9" xfId="1" applyFont="1" applyBorder="1" applyAlignment="1">
      <alignment vertical="center"/>
    </xf>
    <xf numFmtId="0" fontId="14" fillId="0" borderId="7" xfId="0" applyFont="1" applyBorder="1" applyAlignment="1">
      <alignment horizontal="right"/>
    </xf>
    <xf numFmtId="49" fontId="14" fillId="0" borderId="0" xfId="0" applyNumberFormat="1" applyFont="1" applyAlignment="1">
      <alignment horizontal="center"/>
    </xf>
    <xf numFmtId="176" fontId="1" fillId="0" borderId="1" xfId="1" applyNumberFormat="1" applyFont="1" applyBorder="1" applyAlignment="1">
      <alignment horizontal="right" vertical="center" indent="1"/>
    </xf>
    <xf numFmtId="177" fontId="1" fillId="0" borderId="1" xfId="0" applyNumberFormat="1" applyFont="1" applyBorder="1" applyAlignment="1">
      <alignment horizontal="right" vertical="center" indent="1"/>
    </xf>
    <xf numFmtId="178" fontId="1" fillId="0" borderId="1" xfId="0" applyNumberFormat="1" applyFont="1" applyBorder="1" applyAlignment="1">
      <alignment horizontal="right" vertical="center" indent="1"/>
    </xf>
    <xf numFmtId="0" fontId="14" fillId="0" borderId="0" xfId="0" applyFont="1" applyAlignment="1">
      <alignment horizontal="right"/>
    </xf>
    <xf numFmtId="179" fontId="1" fillId="0" borderId="1" xfId="0" applyNumberFormat="1" applyFont="1" applyBorder="1" applyAlignment="1">
      <alignment vertical="center"/>
    </xf>
    <xf numFmtId="181" fontId="1" fillId="0" borderId="1" xfId="0" applyNumberFormat="1" applyFont="1" applyBorder="1" applyAlignment="1">
      <alignment vertical="center" shrinkToFit="1"/>
    </xf>
    <xf numFmtId="179" fontId="1" fillId="0" borderId="12" xfId="0" applyNumberFormat="1" applyFont="1" applyBorder="1" applyAlignment="1">
      <alignment vertical="center"/>
    </xf>
    <xf numFmtId="181" fontId="1" fillId="0" borderId="12" xfId="0" applyNumberFormat="1" applyFont="1" applyBorder="1" applyAlignment="1">
      <alignment vertical="center" shrinkToFit="1"/>
    </xf>
    <xf numFmtId="179" fontId="1" fillId="0" borderId="9" xfId="0" applyNumberFormat="1" applyFont="1" applyBorder="1" applyAlignment="1">
      <alignment vertical="center"/>
    </xf>
    <xf numFmtId="0" fontId="1" fillId="0" borderId="3"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9" xfId="0" applyFont="1" applyBorder="1" applyAlignment="1">
      <alignment horizontal="distributed" vertical="distributed" indent="1"/>
    </xf>
    <xf numFmtId="38" fontId="1" fillId="0" borderId="1" xfId="1" applyFont="1" applyBorder="1" applyAlignment="1">
      <alignment horizontal="right" vertical="center" indent="2"/>
    </xf>
    <xf numFmtId="0" fontId="1" fillId="0" borderId="7" xfId="0" applyFont="1" applyBorder="1" applyAlignment="1">
      <alignment horizontal="left" vertical="center"/>
    </xf>
    <xf numFmtId="0" fontId="11"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180" fontId="9" fillId="0" borderId="0" xfId="0" applyNumberFormat="1" applyFont="1" applyAlignment="1">
      <alignment horizontal="left" vertical="center"/>
    </xf>
    <xf numFmtId="0" fontId="1" fillId="0" borderId="7" xfId="0" applyFont="1" applyBorder="1" applyAlignment="1">
      <alignment vertical="center"/>
    </xf>
    <xf numFmtId="38" fontId="1" fillId="0" borderId="9" xfId="1" applyFont="1" applyBorder="1" applyAlignment="1">
      <alignment vertical="center"/>
    </xf>
    <xf numFmtId="0" fontId="14" fillId="0" borderId="0" xfId="0" applyFont="1" applyAlignment="1"/>
    <xf numFmtId="176" fontId="1" fillId="0" borderId="1" xfId="1" applyNumberFormat="1" applyFont="1" applyBorder="1" applyAlignment="1">
      <alignment vertical="center"/>
    </xf>
    <xf numFmtId="0" fontId="1" fillId="0" borderId="0" xfId="0" applyFont="1" applyAlignment="1">
      <alignment vertical="top" wrapText="1"/>
    </xf>
    <xf numFmtId="38" fontId="1" fillId="0" borderId="9" xfId="1" applyFont="1" applyBorder="1" applyAlignment="1">
      <alignment horizontal="right" vertical="center" indent="1"/>
    </xf>
    <xf numFmtId="38" fontId="1" fillId="0" borderId="9" xfId="0" applyNumberFormat="1" applyFont="1" applyBorder="1" applyAlignment="1">
      <alignment horizontal="right" vertical="center" indent="1"/>
    </xf>
    <xf numFmtId="176" fontId="1" fillId="0" borderId="9" xfId="0" applyNumberFormat="1" applyFont="1" applyBorder="1" applyAlignment="1">
      <alignment horizontal="right" vertical="center" indent="1"/>
    </xf>
    <xf numFmtId="0" fontId="1" fillId="0" borderId="0" xfId="0" applyFont="1" applyAlignment="1">
      <alignment horizontal="right" vertical="center" indent="1"/>
    </xf>
    <xf numFmtId="0" fontId="13" fillId="0" borderId="1" xfId="0" applyFont="1" applyBorder="1" applyAlignment="1">
      <alignment vertical="center"/>
    </xf>
    <xf numFmtId="0" fontId="13" fillId="0" borderId="1" xfId="0" applyFont="1" applyBorder="1" applyAlignment="1">
      <alignment vertical="center" shrinkToFit="1"/>
    </xf>
    <xf numFmtId="0" fontId="13" fillId="0" borderId="9" xfId="0" applyFont="1" applyBorder="1" applyAlignment="1">
      <alignment vertical="center"/>
    </xf>
    <xf numFmtId="0" fontId="13" fillId="0" borderId="9" xfId="0" applyFont="1" applyBorder="1" applyAlignment="1">
      <alignment vertical="center" shrinkToFit="1"/>
    </xf>
    <xf numFmtId="176" fontId="13" fillId="0" borderId="1" xfId="0" applyNumberFormat="1" applyFont="1" applyBorder="1" applyAlignment="1">
      <alignment vertical="center"/>
    </xf>
    <xf numFmtId="182" fontId="13" fillId="0" borderId="1" xfId="0" applyNumberFormat="1" applyFont="1" applyBorder="1" applyAlignment="1">
      <alignment horizontal="right" vertical="center" indent="1"/>
    </xf>
    <xf numFmtId="178" fontId="13" fillId="0" borderId="1" xfId="0" applyNumberFormat="1" applyFont="1" applyBorder="1" applyAlignment="1">
      <alignment horizontal="right" vertical="center" indent="1" shrinkToFit="1"/>
    </xf>
    <xf numFmtId="176" fontId="1" fillId="0" borderId="0" xfId="2" applyNumberFormat="1" applyFont="1" applyBorder="1">
      <alignment vertical="center"/>
    </xf>
    <xf numFmtId="0" fontId="1" fillId="0" borderId="0" xfId="0" applyFont="1" applyBorder="1" applyAlignment="1">
      <alignment vertical="center" wrapText="1"/>
    </xf>
    <xf numFmtId="49" fontId="14" fillId="0" borderId="0" xfId="0" applyNumberFormat="1" applyFont="1" applyAlignment="1"/>
    <xf numFmtId="38" fontId="1" fillId="0" borderId="1" xfId="1" applyFont="1" applyBorder="1" applyAlignment="1">
      <alignment vertical="center"/>
    </xf>
    <xf numFmtId="38" fontId="1" fillId="0" borderId="2" xfId="1" applyFont="1" applyBorder="1" applyAlignment="1">
      <alignment vertical="center"/>
    </xf>
    <xf numFmtId="38" fontId="1" fillId="0" borderId="13" xfId="0" applyNumberFormat="1" applyFont="1" applyBorder="1" applyAlignment="1">
      <alignment vertical="center"/>
    </xf>
    <xf numFmtId="176" fontId="1" fillId="0" borderId="12" xfId="0" applyNumberFormat="1" applyFont="1" applyBorder="1" applyAlignment="1">
      <alignment vertical="center"/>
    </xf>
    <xf numFmtId="0" fontId="1" fillId="0" borderId="7" xfId="0" applyFont="1" applyBorder="1" applyAlignment="1">
      <alignment horizontal="left" vertical="top" wrapText="1"/>
    </xf>
    <xf numFmtId="0" fontId="14" fillId="0" borderId="0" xfId="0" applyNumberFormat="1" applyFont="1" applyAlignment="1">
      <alignment horizontal="center"/>
    </xf>
    <xf numFmtId="183" fontId="14" fillId="0" borderId="0" xfId="0" applyNumberFormat="1" applyFont="1" applyAlignment="1"/>
    <xf numFmtId="0" fontId="1" fillId="0" borderId="0" xfId="0" applyFont="1" applyAlignment="1"/>
    <xf numFmtId="0" fontId="1" fillId="0" borderId="1" xfId="0" applyFont="1" applyBorder="1" applyAlignment="1">
      <alignment horizontal="left" vertical="center" indent="1"/>
    </xf>
    <xf numFmtId="0" fontId="1" fillId="0" borderId="9" xfId="0" applyFont="1" applyBorder="1" applyAlignment="1">
      <alignment horizontal="left" vertical="center" indent="1"/>
    </xf>
    <xf numFmtId="0" fontId="9" fillId="0" borderId="0" xfId="0" applyFont="1" applyAlignment="1">
      <alignment horizontal="right" vertical="center"/>
    </xf>
    <xf numFmtId="38" fontId="1" fillId="0" borderId="12" xfId="0" applyNumberFormat="1" applyFont="1" applyBorder="1" applyAlignment="1">
      <alignment vertical="center"/>
    </xf>
    <xf numFmtId="38" fontId="1" fillId="0" borderId="1" xfId="1" applyFont="1" applyFill="1" applyBorder="1" applyAlignment="1">
      <alignment vertical="center"/>
    </xf>
    <xf numFmtId="179" fontId="1" fillId="0" borderId="9" xfId="0" applyNumberFormat="1" applyFont="1" applyFill="1" applyBorder="1" applyAlignment="1">
      <alignment vertical="center"/>
    </xf>
    <xf numFmtId="179" fontId="1" fillId="0" borderId="1" xfId="0" applyNumberFormat="1" applyFont="1" applyFill="1" applyBorder="1" applyAlignment="1">
      <alignment vertical="center"/>
    </xf>
    <xf numFmtId="0" fontId="1" fillId="0" borderId="2" xfId="0" applyFont="1" applyBorder="1" applyAlignment="1">
      <alignment horizontal="center" vertical="center" shrinkToFit="1"/>
    </xf>
    <xf numFmtId="38" fontId="1" fillId="0" borderId="16" xfId="1" applyFont="1" applyBorder="1" applyAlignment="1">
      <alignment vertical="center"/>
    </xf>
    <xf numFmtId="179" fontId="1" fillId="0" borderId="16" xfId="0" applyNumberFormat="1" applyFont="1" applyBorder="1" applyAlignment="1">
      <alignment vertical="center"/>
    </xf>
    <xf numFmtId="38" fontId="1" fillId="0" borderId="3" xfId="1" applyFont="1" applyBorder="1" applyAlignment="1">
      <alignment vertical="center"/>
    </xf>
    <xf numFmtId="179" fontId="1" fillId="0" borderId="3" xfId="0" applyNumberFormat="1" applyFont="1" applyBorder="1" applyAlignment="1">
      <alignment vertical="center"/>
    </xf>
    <xf numFmtId="0" fontId="1" fillId="0" borderId="3" xfId="0" applyFont="1" applyBorder="1" applyAlignment="1">
      <alignment vertical="center" shrinkToFit="1"/>
    </xf>
    <xf numFmtId="0" fontId="1" fillId="0" borderId="3" xfId="0" applyFont="1" applyBorder="1" applyAlignment="1">
      <alignment horizontal="center" vertical="center" shrinkToFit="1"/>
    </xf>
    <xf numFmtId="179" fontId="1" fillId="0" borderId="18" xfId="0" applyNumberFormat="1" applyFont="1" applyBorder="1" applyAlignment="1">
      <alignment vertical="center"/>
    </xf>
    <xf numFmtId="179" fontId="1" fillId="0" borderId="6" xfId="0" applyNumberFormat="1" applyFont="1" applyBorder="1" applyAlignment="1">
      <alignment vertical="center"/>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183" fontId="1" fillId="0" borderId="0" xfId="0" applyNumberFormat="1" applyFont="1">
      <alignment vertical="center"/>
    </xf>
    <xf numFmtId="0" fontId="1" fillId="0" borderId="1" xfId="0" applyFont="1" applyBorder="1" applyAlignment="1">
      <alignment horizontal="distributed" vertical="center" indent="4"/>
    </xf>
    <xf numFmtId="0" fontId="1" fillId="0" borderId="1" xfId="0" applyFont="1" applyBorder="1" applyAlignment="1">
      <alignment horizontal="distributed" vertical="center" justifyLastLine="1"/>
    </xf>
    <xf numFmtId="0" fontId="1" fillId="0" borderId="9" xfId="0" applyFont="1" applyBorder="1" applyAlignment="1">
      <alignment horizontal="distributed" vertical="center" indent="3"/>
    </xf>
    <xf numFmtId="0" fontId="1" fillId="0" borderId="1" xfId="0" applyFont="1" applyBorder="1" applyAlignment="1">
      <alignment horizontal="distributed" vertical="center" indent="3"/>
    </xf>
    <xf numFmtId="0" fontId="3" fillId="0" borderId="0" xfId="0" applyFont="1" applyBorder="1">
      <alignment vertical="center"/>
    </xf>
    <xf numFmtId="0" fontId="14" fillId="0" borderId="0" xfId="0" applyFont="1" applyBorder="1" applyAlignment="1"/>
    <xf numFmtId="0" fontId="1" fillId="0" borderId="0" xfId="0" applyFont="1" applyBorder="1" applyAlignment="1">
      <alignment horizontal="center"/>
    </xf>
    <xf numFmtId="49" fontId="14" fillId="0" borderId="0" xfId="0" applyNumberFormat="1" applyFont="1" applyBorder="1" applyAlignment="1"/>
    <xf numFmtId="0" fontId="1" fillId="0" borderId="20" xfId="0" applyFont="1" applyBorder="1" applyAlignment="1">
      <alignment vertical="center"/>
    </xf>
    <xf numFmtId="0" fontId="1" fillId="0" borderId="9" xfId="0" applyFont="1" applyBorder="1" applyAlignment="1">
      <alignment horizontal="distributed" vertical="center" justifyLastLine="1"/>
    </xf>
    <xf numFmtId="0" fontId="1" fillId="0" borderId="9" xfId="0" applyFont="1" applyBorder="1" applyAlignment="1">
      <alignment horizontal="left" vertical="center" wrapText="1" indent="1"/>
    </xf>
    <xf numFmtId="0" fontId="1" fillId="0" borderId="4" xfId="0" applyFont="1" applyBorder="1" applyAlignment="1">
      <alignment horizontal="left" vertical="center" indent="1"/>
    </xf>
    <xf numFmtId="0" fontId="1" fillId="0" borderId="9" xfId="0" applyFont="1" applyBorder="1" applyAlignment="1">
      <alignment horizontal="distributed" vertical="center" indent="1" shrinkToFit="1"/>
    </xf>
    <xf numFmtId="0" fontId="1" fillId="0" borderId="21" xfId="0" applyFont="1" applyBorder="1" applyAlignment="1">
      <alignment horizontal="left" vertical="center" indent="2"/>
    </xf>
    <xf numFmtId="0" fontId="1" fillId="0" borderId="23" xfId="0" applyFont="1" applyBorder="1" applyAlignment="1">
      <alignment horizontal="left" vertical="center" indent="2"/>
    </xf>
    <xf numFmtId="0" fontId="1" fillId="0" borderId="6" xfId="0" applyFont="1" applyBorder="1" applyAlignment="1">
      <alignment horizontal="left" vertical="center" indent="2"/>
    </xf>
    <xf numFmtId="0" fontId="1" fillId="0" borderId="23" xfId="0" applyFont="1" applyBorder="1" applyAlignment="1">
      <alignment horizontal="left" vertical="center" wrapText="1" indent="2"/>
    </xf>
    <xf numFmtId="178" fontId="13" fillId="0" borderId="2" xfId="0" applyNumberFormat="1" applyFont="1" applyBorder="1" applyAlignment="1">
      <alignment horizontal="right" vertical="center" indent="1"/>
    </xf>
    <xf numFmtId="178" fontId="13" fillId="0" borderId="22" xfId="0" applyNumberFormat="1" applyFont="1" applyBorder="1" applyAlignment="1">
      <alignment horizontal="right" vertical="center" indent="1"/>
    </xf>
    <xf numFmtId="178" fontId="13" fillId="0" borderId="17" xfId="0" applyNumberFormat="1" applyFont="1" applyBorder="1" applyAlignment="1">
      <alignment horizontal="right" vertical="center" indent="1"/>
    </xf>
    <xf numFmtId="178" fontId="13" fillId="0" borderId="3" xfId="0" applyNumberFormat="1" applyFont="1" applyBorder="1" applyAlignment="1">
      <alignment horizontal="right" vertical="center" indent="1"/>
    </xf>
    <xf numFmtId="38" fontId="1" fillId="0" borderId="4" xfId="1" applyFont="1" applyBorder="1" applyAlignment="1">
      <alignment horizontal="right" vertical="center" indent="1"/>
    </xf>
    <xf numFmtId="176" fontId="1" fillId="0" borderId="2" xfId="1" applyNumberFormat="1" applyFont="1" applyBorder="1" applyAlignment="1">
      <alignment horizontal="right" vertical="center" indent="1"/>
    </xf>
    <xf numFmtId="38" fontId="13" fillId="0" borderId="21" xfId="1" applyFont="1" applyBorder="1" applyAlignment="1">
      <alignment horizontal="right" vertical="center" indent="1"/>
    </xf>
    <xf numFmtId="176" fontId="1" fillId="0" borderId="22" xfId="1" applyNumberFormat="1" applyFont="1" applyBorder="1" applyAlignment="1">
      <alignment horizontal="right" vertical="center" indent="1"/>
    </xf>
    <xf numFmtId="38" fontId="13" fillId="0" borderId="23" xfId="1" applyFont="1" applyBorder="1" applyAlignment="1">
      <alignment horizontal="right" vertical="center" indent="1"/>
    </xf>
    <xf numFmtId="176" fontId="1" fillId="0" borderId="17" xfId="1" applyNumberFormat="1" applyFont="1" applyBorder="1" applyAlignment="1">
      <alignment horizontal="right" vertical="center" indent="1"/>
    </xf>
    <xf numFmtId="38" fontId="13" fillId="0" borderId="6" xfId="1" applyFont="1" applyBorder="1" applyAlignment="1">
      <alignment horizontal="right" vertical="center" indent="1"/>
    </xf>
    <xf numFmtId="176" fontId="1" fillId="0" borderId="3" xfId="1" applyNumberFormat="1" applyFont="1" applyBorder="1" applyAlignment="1">
      <alignment horizontal="right" vertical="center" indent="1"/>
    </xf>
    <xf numFmtId="0" fontId="3" fillId="0" borderId="0" xfId="0" applyFont="1" applyAlignment="1">
      <alignment horizontal="left" vertical="center" wrapText="1"/>
    </xf>
    <xf numFmtId="0" fontId="1" fillId="0" borderId="0" xfId="0" applyFont="1" applyBorder="1" applyAlignment="1">
      <alignment horizontal="center" vertical="center"/>
    </xf>
    <xf numFmtId="176" fontId="1" fillId="0" borderId="0" xfId="0" applyNumberFormat="1" applyFont="1" applyBorder="1">
      <alignment vertical="center"/>
    </xf>
    <xf numFmtId="0" fontId="1" fillId="0" borderId="0" xfId="0" applyFont="1" applyBorder="1" applyAlignment="1">
      <alignment vertical="center" shrinkToFit="1"/>
    </xf>
    <xf numFmtId="176" fontId="1" fillId="0" borderId="0" xfId="2" applyNumberFormat="1" applyFont="1" applyBorder="1" applyAlignment="1">
      <alignment vertical="center"/>
    </xf>
    <xf numFmtId="38" fontId="13" fillId="0" borderId="0" xfId="1" applyFont="1" applyBorder="1" applyAlignment="1">
      <alignment vertical="center"/>
    </xf>
    <xf numFmtId="38" fontId="1" fillId="0" borderId="1" xfId="1" applyFont="1" applyFill="1" applyBorder="1" applyAlignment="1">
      <alignment horizontal="right" vertical="center" indent="2"/>
    </xf>
    <xf numFmtId="38" fontId="13" fillId="0" borderId="1" xfId="1" applyFont="1" applyFill="1" applyBorder="1" applyAlignment="1">
      <alignment vertical="center"/>
    </xf>
    <xf numFmtId="38" fontId="13" fillId="0" borderId="9" xfId="1" applyFont="1" applyFill="1" applyBorder="1" applyAlignment="1">
      <alignment vertical="center"/>
    </xf>
    <xf numFmtId="38" fontId="1" fillId="0" borderId="9" xfId="1" applyFont="1" applyFill="1" applyBorder="1" applyAlignment="1">
      <alignment horizontal="right" vertical="center" indent="1"/>
    </xf>
    <xf numFmtId="3" fontId="13" fillId="0" borderId="9" xfId="0" applyNumberFormat="1" applyFont="1" applyBorder="1" applyAlignment="1">
      <alignment vertical="center"/>
    </xf>
    <xf numFmtId="0" fontId="11" fillId="0" borderId="0" xfId="0" applyFont="1" applyAlignment="1">
      <alignment horizontal="distributed" vertical="center" indent="4"/>
    </xf>
    <xf numFmtId="0" fontId="15" fillId="0" borderId="0" xfId="0" applyFont="1" applyAlignment="1">
      <alignment horizontal="distributed" vertical="center" indent="4"/>
    </xf>
    <xf numFmtId="0" fontId="6" fillId="0" borderId="0" xfId="0" applyFont="1" applyAlignment="1">
      <alignment horizontal="center" vertical="center"/>
    </xf>
    <xf numFmtId="0" fontId="9" fillId="0" borderId="0" xfId="0" applyFont="1" applyAlignment="1">
      <alignment horizontal="right" vertical="center"/>
    </xf>
    <xf numFmtId="0" fontId="7" fillId="0" borderId="0" xfId="0" applyFont="1" applyAlignment="1">
      <alignment horizontal="distributed" vertical="center" indent="14"/>
    </xf>
    <xf numFmtId="0" fontId="9" fillId="0" borderId="0" xfId="0" applyFont="1" applyAlignment="1">
      <alignment horizontal="left" vertical="center"/>
    </xf>
    <xf numFmtId="0" fontId="1" fillId="0" borderId="0" xfId="0" applyFont="1" applyAlignment="1">
      <alignment horizontal="left" vertical="distributed" wrapText="1" indent="3"/>
    </xf>
    <xf numFmtId="0" fontId="1" fillId="0" borderId="0" xfId="0" applyFont="1" applyAlignment="1">
      <alignment horizontal="left" vertical="distributed" wrapText="1" indent="1"/>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vertical="top" wrapText="1" indent="1"/>
    </xf>
    <xf numFmtId="0" fontId="14" fillId="0" borderId="0" xfId="0" applyNumberFormat="1" applyFont="1" applyAlignment="1">
      <alignment horizontal="center"/>
    </xf>
    <xf numFmtId="0" fontId="1" fillId="0" borderId="0" xfId="0" applyFont="1" applyAlignment="1">
      <alignment horizontal="left" vertical="center"/>
    </xf>
    <xf numFmtId="0" fontId="1" fillId="0" borderId="4" xfId="0" applyFont="1" applyBorder="1" applyAlignment="1">
      <alignment horizontal="distributed" vertical="center" justifyLastLine="1"/>
    </xf>
    <xf numFmtId="0" fontId="1" fillId="0" borderId="6" xfId="0" applyFont="1" applyBorder="1" applyAlignment="1">
      <alignment horizontal="distributed" vertical="center" justifyLastLine="1"/>
    </xf>
    <xf numFmtId="0" fontId="1" fillId="0" borderId="7" xfId="0" applyFont="1" applyBorder="1" applyAlignment="1">
      <alignment horizontal="left" vertical="center"/>
    </xf>
    <xf numFmtId="0" fontId="14" fillId="0" borderId="7" xfId="0" applyFont="1" applyBorder="1" applyAlignment="1">
      <alignment horizontal="right"/>
    </xf>
    <xf numFmtId="0" fontId="1" fillId="0" borderId="0" xfId="0" applyFont="1" applyBorder="1" applyAlignment="1">
      <alignment horizontal="left" vertical="top" wrapText="1"/>
    </xf>
    <xf numFmtId="176" fontId="1" fillId="0" borderId="0" xfId="2" applyNumberFormat="1" applyFont="1" applyBorder="1" applyAlignment="1">
      <alignment horizontal="center" vertical="center"/>
    </xf>
    <xf numFmtId="0" fontId="1" fillId="0" borderId="7" xfId="0" applyFont="1" applyBorder="1" applyAlignment="1">
      <alignment horizontal="left" vertical="center" wrapText="1"/>
    </xf>
    <xf numFmtId="0" fontId="14" fillId="0" borderId="7" xfId="0" applyFont="1" applyBorder="1" applyAlignment="1">
      <alignment horizontal="right" wrapText="1"/>
    </xf>
    <xf numFmtId="0" fontId="13" fillId="0" borderId="1" xfId="0" applyFont="1" applyBorder="1" applyAlignment="1">
      <alignment horizontal="center" vertical="distributed" textRotation="255" justifyLastLine="1"/>
    </xf>
    <xf numFmtId="0" fontId="1" fillId="0" borderId="0" xfId="0" applyFont="1" applyAlignment="1">
      <alignment horizontal="center" vertical="center"/>
    </xf>
    <xf numFmtId="0" fontId="1" fillId="0" borderId="0" xfId="0" applyFont="1" applyBorder="1" applyAlignment="1">
      <alignment horizontal="center" vertical="center"/>
    </xf>
    <xf numFmtId="0" fontId="13" fillId="0" borderId="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distributed" vertical="center" indent="1"/>
    </xf>
    <xf numFmtId="0" fontId="13" fillId="0" borderId="5" xfId="0" applyFont="1" applyBorder="1" applyAlignment="1">
      <alignment horizontal="distributed" vertical="center" indent="1"/>
    </xf>
    <xf numFmtId="0" fontId="13" fillId="0" borderId="6" xfId="0" applyFont="1" applyBorder="1" applyAlignment="1">
      <alignment horizontal="distributed" vertical="center" indent="1"/>
    </xf>
    <xf numFmtId="0" fontId="13" fillId="0" borderId="8" xfId="0" applyFont="1" applyBorder="1" applyAlignment="1">
      <alignment horizontal="distributed" vertical="center" indent="1"/>
    </xf>
    <xf numFmtId="0" fontId="1" fillId="0" borderId="0" xfId="0" applyFont="1" applyBorder="1" applyAlignment="1">
      <alignment horizontal="left" vertical="center"/>
    </xf>
    <xf numFmtId="0" fontId="1" fillId="0" borderId="9" xfId="0" applyFont="1" applyBorder="1" applyAlignment="1">
      <alignment horizontal="distributed" vertical="center" indent="1"/>
    </xf>
    <xf numFmtId="0" fontId="1" fillId="0" borderId="11" xfId="0" applyFont="1" applyBorder="1" applyAlignment="1">
      <alignment horizontal="distributed" vertical="center" indent="1"/>
    </xf>
    <xf numFmtId="0" fontId="13" fillId="0" borderId="9" xfId="0" applyFont="1" applyBorder="1" applyAlignment="1">
      <alignment horizontal="distributed" vertical="center" indent="1"/>
    </xf>
    <xf numFmtId="0" fontId="13" fillId="0" borderId="11" xfId="0" applyFont="1" applyBorder="1" applyAlignment="1">
      <alignment horizontal="distributed" vertical="center" indent="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top" wrapText="1" indent="2"/>
    </xf>
    <xf numFmtId="183" fontId="14" fillId="0" borderId="0" xfId="0" applyNumberFormat="1" applyFont="1" applyAlignment="1">
      <alignment horizontal="center"/>
    </xf>
    <xf numFmtId="180" fontId="1" fillId="0" borderId="0" xfId="0" applyNumberFormat="1" applyFont="1" applyAlignment="1">
      <alignment horizontal="left" vertical="center"/>
    </xf>
    <xf numFmtId="0" fontId="1" fillId="0" borderId="0" xfId="0" applyFont="1" applyFill="1" applyAlignment="1">
      <alignment horizontal="left" vertical="top" wrapText="1"/>
    </xf>
    <xf numFmtId="184" fontId="14" fillId="0" borderId="0" xfId="0" applyNumberFormat="1" applyFont="1" applyAlignment="1">
      <alignment horizontal="center"/>
    </xf>
    <xf numFmtId="0" fontId="1" fillId="0" borderId="2" xfId="0" applyFont="1" applyBorder="1" applyAlignment="1">
      <alignment horizontal="distributed" vertical="center" indent="3"/>
    </xf>
    <xf numFmtId="0" fontId="1" fillId="0" borderId="3" xfId="0" applyFont="1" applyBorder="1" applyAlignment="1">
      <alignment horizontal="distributed" vertical="center" indent="3"/>
    </xf>
    <xf numFmtId="38" fontId="1" fillId="0" borderId="6" xfId="1" applyFont="1" applyBorder="1" applyAlignment="1">
      <alignment horizontal="right" vertical="center"/>
    </xf>
    <xf numFmtId="38" fontId="1" fillId="0" borderId="8" xfId="1" applyFont="1" applyBorder="1" applyAlignment="1">
      <alignment horizontal="right" vertical="center"/>
    </xf>
    <xf numFmtId="0" fontId="1" fillId="0" borderId="9"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9" xfId="0" applyFont="1" applyBorder="1" applyAlignment="1">
      <alignment horizontal="distributed" vertical="center" indent="2"/>
    </xf>
    <xf numFmtId="0" fontId="1" fillId="0" borderId="11" xfId="0" applyFont="1" applyBorder="1" applyAlignment="1">
      <alignment horizontal="distributed" vertical="center" indent="2"/>
    </xf>
    <xf numFmtId="0" fontId="1" fillId="0" borderId="15" xfId="0" applyFont="1" applyBorder="1" applyAlignment="1">
      <alignment horizontal="distributed" vertical="center" justifyLastLine="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6" xfId="0" applyFont="1" applyBorder="1" applyAlignment="1">
      <alignment horizontal="left" vertical="center" shrinkToFit="1"/>
    </xf>
    <xf numFmtId="0" fontId="1" fillId="0" borderId="8" xfId="0" applyFont="1" applyBorder="1" applyAlignment="1">
      <alignment horizontal="left" vertical="center" shrinkToFit="1"/>
    </xf>
    <xf numFmtId="38" fontId="1" fillId="0" borderId="9" xfId="1" applyFont="1" applyBorder="1" applyAlignment="1">
      <alignment horizontal="right" vertical="center"/>
    </xf>
    <xf numFmtId="38" fontId="1" fillId="0" borderId="11" xfId="1" applyFont="1" applyBorder="1" applyAlignment="1">
      <alignment horizontal="right" vertical="center"/>
    </xf>
    <xf numFmtId="38" fontId="1" fillId="0" borderId="9" xfId="1" applyFont="1" applyFill="1" applyBorder="1" applyAlignment="1">
      <alignment horizontal="right" vertical="center"/>
    </xf>
    <xf numFmtId="38" fontId="1" fillId="0" borderId="11" xfId="1" applyFont="1" applyFill="1" applyBorder="1" applyAlignment="1">
      <alignment horizontal="right" vertical="center"/>
    </xf>
    <xf numFmtId="0" fontId="1" fillId="0" borderId="9" xfId="0" applyFont="1" applyBorder="1" applyAlignment="1">
      <alignment horizontal="distributed" vertical="center"/>
    </xf>
    <xf numFmtId="0" fontId="1" fillId="0" borderId="11" xfId="0" applyFont="1" applyBorder="1" applyAlignment="1">
      <alignment horizontal="distributed" vertical="center"/>
    </xf>
    <xf numFmtId="176" fontId="1" fillId="0" borderId="6" xfId="0" applyNumberFormat="1" applyFont="1" applyBorder="1" applyAlignment="1">
      <alignment horizontal="right" vertical="center"/>
    </xf>
    <xf numFmtId="176" fontId="1" fillId="0" borderId="8" xfId="0" applyNumberFormat="1" applyFont="1" applyBorder="1" applyAlignment="1">
      <alignment horizontal="right" vertical="center"/>
    </xf>
    <xf numFmtId="38" fontId="1" fillId="0" borderId="18" xfId="1" applyFont="1" applyBorder="1" applyAlignment="1">
      <alignment horizontal="right" vertical="center"/>
    </xf>
    <xf numFmtId="38" fontId="1" fillId="0" borderId="19" xfId="1" applyFont="1" applyBorder="1" applyAlignment="1">
      <alignment horizontal="righ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176" fontId="1" fillId="0" borderId="9"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19" xfId="0" applyNumberFormat="1" applyFont="1" applyBorder="1" applyAlignment="1">
      <alignment horizontal="right" vertical="center"/>
    </xf>
    <xf numFmtId="0" fontId="14" fillId="0" borderId="0" xfId="0" applyFont="1" applyAlignment="1">
      <alignment horizontal="center"/>
    </xf>
    <xf numFmtId="49" fontId="14" fillId="0" borderId="0" xfId="0" applyNumberFormat="1" applyFont="1" applyAlignment="1">
      <alignment horizont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282791994750657"/>
          <c:y val="8.9564759054081733E-2"/>
          <c:w val="0.71674507874015747"/>
          <c:h val="0.85185329630718598"/>
        </c:manualLayout>
      </c:layout>
      <c:barChart>
        <c:barDir val="bar"/>
        <c:grouping val="clustered"/>
        <c:varyColors val="0"/>
        <c:ser>
          <c:idx val="1"/>
          <c:order val="0"/>
          <c:spPr>
            <a:solidFill>
              <a:schemeClr val="accent2"/>
            </a:solidFill>
            <a:ln>
              <a:noFill/>
            </a:ln>
            <a:effectLst/>
          </c:spPr>
          <c:invertIfNegative val="0"/>
          <c:dLbls>
            <c:dLbl>
              <c:idx val="0"/>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1"/>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2"/>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3"/>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4"/>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5"/>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dLbl>
              <c:idx val="6"/>
              <c:tx>
                <c:rich>
                  <a:bodyPr/>
                  <a:lstStyle/>
                  <a:p>
                    <a:r>
                      <a:rPr lang="en-US" altLang="ja-JP"/>
                      <a:t>30</a:t>
                    </a:r>
                  </a:p>
                </c:rich>
              </c:tx>
              <c:showLegendKey val="0"/>
              <c:showVal val="0"/>
              <c:showCatName val="0"/>
              <c:showSerName val="1"/>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'30予算規模'!$B$12:$B$19</c15:sqref>
                  </c15:fullRef>
                </c:ext>
              </c:extLst>
              <c:f>('30予算規模'!$B$12,'30予算規模'!$B$14:$B$19)</c:f>
              <c:strCache>
                <c:ptCount val="7"/>
                <c:pt idx="0">
                  <c:v>一般会計</c:v>
                </c:pt>
                <c:pt idx="1">
                  <c:v>国民健康保険
特別会計</c:v>
                </c:pt>
                <c:pt idx="2">
                  <c:v>介護保険特別会計</c:v>
                </c:pt>
                <c:pt idx="3">
                  <c:v>後期高齢者医療
特別会計</c:v>
                </c:pt>
                <c:pt idx="4">
                  <c:v>徳之島交流ひろば
「ほーらい館」特別会計</c:v>
                </c:pt>
                <c:pt idx="5">
                  <c:v>簡易水道特別会計</c:v>
                </c:pt>
                <c:pt idx="6">
                  <c:v>上水道事業会計
（収益的収支のみ）</c:v>
                </c:pt>
              </c:strCache>
            </c:strRef>
          </c:cat>
          <c:val>
            <c:numRef>
              <c:extLst>
                <c:ext xmlns:c15="http://schemas.microsoft.com/office/drawing/2012/chart" uri="{02D57815-91ED-43cb-92C2-25804820EDAC}">
                  <c15:fullRef>
                    <c15:sqref>'30予算規模'!$D$12:$D$19</c15:sqref>
                  </c15:fullRef>
                </c:ext>
              </c:extLst>
              <c:f>('30予算規模'!$D$12,'30予算規模'!$D$14:$D$19)</c:f>
              <c:numCache>
                <c:formatCode>#,##0_);[Red]\(#,##0\)</c:formatCode>
                <c:ptCount val="7"/>
                <c:pt idx="0">
                  <c:v>6079486</c:v>
                </c:pt>
                <c:pt idx="1">
                  <c:v>1009450</c:v>
                </c:pt>
                <c:pt idx="2">
                  <c:v>970552</c:v>
                </c:pt>
                <c:pt idx="3">
                  <c:v>188908</c:v>
                </c:pt>
                <c:pt idx="4">
                  <c:v>128722</c:v>
                </c:pt>
                <c:pt idx="5">
                  <c:v>559181</c:v>
                </c:pt>
                <c:pt idx="6">
                  <c:v>112924</c:v>
                </c:pt>
              </c:numCache>
            </c:numRef>
          </c:val>
        </c:ser>
        <c:ser>
          <c:idx val="0"/>
          <c:order val="1"/>
          <c:spPr>
            <a:solidFill>
              <a:schemeClr val="accent1"/>
            </a:solidFill>
            <a:ln>
              <a:noFill/>
            </a:ln>
            <a:effectLst/>
          </c:spPr>
          <c:invertIfNegative val="0"/>
          <c:dLbls>
            <c:dLbl>
              <c:idx val="0"/>
              <c:layout>
                <c:manualLayout>
                  <c:x val="0"/>
                  <c:y val="0"/>
                </c:manualLayout>
              </c:layout>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1"/>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2"/>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4"/>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5"/>
              <c:layout>
                <c:manualLayout>
                  <c:x val="-3.819400322405998E-17"/>
                  <c:y val="5.9317812461831673E-3"/>
                </c:manualLayout>
              </c:layout>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dLbl>
              <c:idx val="6"/>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'30予算規模'!$B$12:$B$19</c15:sqref>
                  </c15:fullRef>
                </c:ext>
              </c:extLst>
              <c:f>('30予算規模'!$B$12,'30予算規模'!$B$14:$B$19)</c:f>
              <c:strCache>
                <c:ptCount val="7"/>
                <c:pt idx="0">
                  <c:v>一般会計</c:v>
                </c:pt>
                <c:pt idx="1">
                  <c:v>国民健康保険
特別会計</c:v>
                </c:pt>
                <c:pt idx="2">
                  <c:v>介護保険特別会計</c:v>
                </c:pt>
                <c:pt idx="3">
                  <c:v>後期高齢者医療
特別会計</c:v>
                </c:pt>
                <c:pt idx="4">
                  <c:v>徳之島交流ひろば
「ほーらい館」特別会計</c:v>
                </c:pt>
                <c:pt idx="5">
                  <c:v>簡易水道特別会計</c:v>
                </c:pt>
                <c:pt idx="6">
                  <c:v>上水道事業会計
（収益的収支のみ）</c:v>
                </c:pt>
              </c:strCache>
            </c:strRef>
          </c:cat>
          <c:val>
            <c:numRef>
              <c:extLst>
                <c:ext xmlns:c15="http://schemas.microsoft.com/office/drawing/2012/chart" uri="{02D57815-91ED-43cb-92C2-25804820EDAC}">
                  <c15:fullRef>
                    <c15:sqref>'30予算規模'!$C$12:$C$19</c15:sqref>
                  </c15:fullRef>
                </c:ext>
              </c:extLst>
              <c:f>('30予算規模'!$C$12,'30予算規模'!$C$14:$C$19)</c:f>
              <c:numCache>
                <c:formatCode>#,##0_);[Red]\(#,##0\)</c:formatCode>
                <c:ptCount val="7"/>
                <c:pt idx="0">
                  <c:v>5863256</c:v>
                </c:pt>
                <c:pt idx="1">
                  <c:v>1050786</c:v>
                </c:pt>
                <c:pt idx="2">
                  <c:v>961474</c:v>
                </c:pt>
                <c:pt idx="3">
                  <c:v>181953</c:v>
                </c:pt>
                <c:pt idx="4">
                  <c:v>137789</c:v>
                </c:pt>
                <c:pt idx="5">
                  <c:v>446445</c:v>
                </c:pt>
                <c:pt idx="6">
                  <c:v>116050</c:v>
                </c:pt>
              </c:numCache>
            </c:numRef>
          </c:val>
        </c:ser>
        <c:dLbls>
          <c:showLegendKey val="0"/>
          <c:showVal val="0"/>
          <c:showCatName val="0"/>
          <c:showSerName val="0"/>
          <c:showPercent val="0"/>
          <c:showBubbleSize val="0"/>
        </c:dLbls>
        <c:gapWidth val="182"/>
        <c:axId val="214765280"/>
        <c:axId val="214773856"/>
      </c:barChart>
      <c:catAx>
        <c:axId val="2147652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214773856"/>
        <c:crosses val="autoZero"/>
        <c:auto val="0"/>
        <c:lblAlgn val="ctr"/>
        <c:lblOffset val="100"/>
        <c:noMultiLvlLbl val="0"/>
      </c:catAx>
      <c:valAx>
        <c:axId val="214773856"/>
        <c:scaling>
          <c:orientation val="minMax"/>
        </c:scaling>
        <c:delete val="0"/>
        <c:axPos val="t"/>
        <c:majorGridlines>
          <c:spPr>
            <a:ln w="9525" cap="flat" cmpd="sng" algn="ctr">
              <a:solidFill>
                <a:sysClr val="windowText" lastClr="000000"/>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50" b="0" i="0" u="none" strike="noStrike" kern="1200" baseline="0">
                <a:solidFill>
                  <a:schemeClr val="tx1">
                    <a:lumMod val="65000"/>
                    <a:lumOff val="35000"/>
                  </a:schemeClr>
                </a:solidFill>
                <a:latin typeface="+mn-lt"/>
                <a:ea typeface="+mn-ea"/>
                <a:cs typeface="+mn-cs"/>
              </a:defRPr>
            </a:pPr>
            <a:endParaRPr lang="ja-JP"/>
          </a:p>
        </c:txPr>
        <c:crossAx val="21476528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000000000000522" l="0.70000000000000062" r="0.70000000000000062" t="0.75000000000000522" header="0.30000000000000032" footer="0.3000000000000003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035227006519412E-2"/>
          <c:y val="9.3779520559799934E-2"/>
          <c:w val="0.63461872192160795"/>
          <c:h val="0.88921820433494769"/>
        </c:manualLayout>
      </c:layout>
      <c:doughnutChart>
        <c:varyColors val="1"/>
        <c:ser>
          <c:idx val="0"/>
          <c:order val="0"/>
          <c:spPr>
            <a:ln w="3175" cmpd="sng">
              <a:solidFill>
                <a:sysClr val="windowText" lastClr="000000"/>
              </a:solidFill>
              <a:prstDash val="solid"/>
            </a:ln>
          </c:spPr>
          <c:cat>
            <c:strRef>
              <c:extLst>
                <c:ext xmlns:c15="http://schemas.microsoft.com/office/drawing/2012/chart" uri="{02D57815-91ED-43cb-92C2-25804820EDAC}">
                  <c15:fullRef>
                    <c15:sqref>'30一般会計歳入'!$L$10:$L$24</c15:sqref>
                  </c15:fullRef>
                </c:ext>
              </c:extLst>
              <c:f>'30一般会計歳入'!$L$10:$L$24</c:f>
              <c:strCache>
                <c:ptCount val="15"/>
                <c:pt idx="0">
                  <c:v>町税</c:v>
                </c:pt>
                <c:pt idx="1">
                  <c:v>分担金及び負担金</c:v>
                </c:pt>
                <c:pt idx="2">
                  <c:v>使用料及び手数料</c:v>
                </c:pt>
                <c:pt idx="3">
                  <c:v>財産収入</c:v>
                </c:pt>
                <c:pt idx="4">
                  <c:v>寄付金</c:v>
                </c:pt>
                <c:pt idx="5">
                  <c:v>繰入金</c:v>
                </c:pt>
                <c:pt idx="6">
                  <c:v>繰越金</c:v>
                </c:pt>
                <c:pt idx="7">
                  <c:v>諸収入</c:v>
                </c:pt>
                <c:pt idx="8">
                  <c:v>地方譲与税等</c:v>
                </c:pt>
                <c:pt idx="9">
                  <c:v>地方特例交付金</c:v>
                </c:pt>
                <c:pt idx="10">
                  <c:v>地方交付税</c:v>
                </c:pt>
                <c:pt idx="11">
                  <c:v>交通安全特別対策交付金</c:v>
                </c:pt>
                <c:pt idx="12">
                  <c:v>国庫支出金</c:v>
                </c:pt>
                <c:pt idx="13">
                  <c:v>県支出金</c:v>
                </c:pt>
                <c:pt idx="14">
                  <c:v>町債</c:v>
                </c:pt>
              </c:strCache>
            </c:strRef>
          </c:cat>
          <c:val>
            <c:numRef>
              <c:extLst>
                <c:ext xmlns:c15="http://schemas.microsoft.com/office/drawing/2012/chart" uri="{02D57815-91ED-43cb-92C2-25804820EDAC}">
                  <c15:fullRef>
                    <c15:sqref>'30一般会計歳入'!$M$10:$M$24</c15:sqref>
                  </c15:fullRef>
                </c:ext>
              </c:extLst>
              <c:f>'30一般会計歳入'!$M$10:$M$24</c:f>
              <c:numCache>
                <c:formatCode>#,##0_);[Red]\(#,##0\)</c:formatCode>
                <c:ptCount val="15"/>
                <c:pt idx="0">
                  <c:v>311543</c:v>
                </c:pt>
                <c:pt idx="1">
                  <c:v>66122</c:v>
                </c:pt>
                <c:pt idx="2">
                  <c:v>78900</c:v>
                </c:pt>
                <c:pt idx="3">
                  <c:v>13649</c:v>
                </c:pt>
                <c:pt idx="4">
                  <c:v>42051</c:v>
                </c:pt>
                <c:pt idx="5">
                  <c:v>92632</c:v>
                </c:pt>
                <c:pt idx="6">
                  <c:v>1</c:v>
                </c:pt>
                <c:pt idx="7">
                  <c:v>29902</c:v>
                </c:pt>
                <c:pt idx="8">
                  <c:v>197596</c:v>
                </c:pt>
                <c:pt idx="9">
                  <c:v>1163</c:v>
                </c:pt>
                <c:pt idx="10">
                  <c:v>3118791</c:v>
                </c:pt>
                <c:pt idx="11">
                  <c:v>1445</c:v>
                </c:pt>
                <c:pt idx="12">
                  <c:v>842681</c:v>
                </c:pt>
                <c:pt idx="13">
                  <c:v>543608</c:v>
                </c:pt>
                <c:pt idx="14">
                  <c:v>523172</c:v>
                </c:pt>
              </c:numCache>
            </c:numRef>
          </c:val>
        </c:ser>
        <c:ser>
          <c:idx val="1"/>
          <c:order val="1"/>
          <c:spPr>
            <a:ln>
              <a:solidFill>
                <a:sysClr val="windowText" lastClr="000000"/>
              </a:solidFill>
            </a:ln>
          </c:spPr>
          <c:dLbls>
            <c:dLbl>
              <c:idx val="0"/>
              <c:layout>
                <c:manualLayout>
                  <c:x val="3.4596117620969077E-2"/>
                  <c:y val="-0.11081969273460086"/>
                </c:manualLayout>
              </c:layout>
              <c:tx>
                <c:rich>
                  <a:bodyPr/>
                  <a:lstStyle/>
                  <a:p>
                    <a:r>
                      <a:rPr lang="ja-JP" altLang="en-US"/>
                      <a:t>自主財源</a:t>
                    </a:r>
                    <a:r>
                      <a:rPr lang="ja-JP" altLang="en-US" baseline="0"/>
                      <a:t>    </a:t>
                    </a:r>
                    <a:r>
                      <a:rPr lang="en-US" altLang="ja-JP" baseline="0"/>
                      <a:t>634,800</a:t>
                    </a:r>
                  </a:p>
                  <a:p>
                    <a:r>
                      <a:rPr lang="en-US" altLang="ja-JP" baseline="0"/>
                      <a:t>  10.7%</a:t>
                    </a:r>
                  </a:p>
                  <a:p>
                    <a:endParaRPr lang="ja-JP" altLang="en-US"/>
                  </a:p>
                </c:rich>
              </c:tx>
              <c:showLegendKey val="0"/>
              <c:showVal val="1"/>
              <c:showCatName val="0"/>
              <c:showSerName val="1"/>
              <c:showPercent val="1"/>
              <c:showBubbleSize val="0"/>
              <c:extLst>
                <c:ext xmlns:c15="http://schemas.microsoft.com/office/drawing/2012/chart" uri="{CE6537A1-D6FC-4f65-9D91-7224C49458BB}"/>
              </c:extLst>
            </c:dLbl>
            <c:dLbl>
              <c:idx val="8"/>
              <c:layout>
                <c:manualLayout>
                  <c:x val="5.8333333333334063E-2"/>
                  <c:y val="4.6296296296296858E-3"/>
                </c:manualLayout>
              </c:layout>
              <c:tx>
                <c:rich>
                  <a:bodyPr/>
                  <a:lstStyle/>
                  <a:p>
                    <a:r>
                      <a:rPr lang="ja-JP" altLang="en-US" sz="900"/>
                      <a:t>依存財源</a:t>
                    </a:r>
                    <a:r>
                      <a:rPr lang="ja-JP" altLang="en-US" sz="900" baseline="0"/>
                      <a:t>   </a:t>
                    </a:r>
                    <a:r>
                      <a:rPr lang="en-US" altLang="ja-JP" sz="900" baseline="0"/>
                      <a:t>5,228,456</a:t>
                    </a:r>
                    <a:r>
                      <a:rPr lang="ja-JP" altLang="en-US" sz="900"/>
                      <a:t> </a:t>
                    </a:r>
                    <a:r>
                      <a:rPr lang="en-US" altLang="ja-JP" sz="900"/>
                      <a:t>89.2%</a:t>
                    </a:r>
                  </a:p>
                </c:rich>
              </c:tx>
              <c:showLegendKey val="0"/>
              <c:showVal val="1"/>
              <c:showCatName val="0"/>
              <c:showSerName val="1"/>
              <c:showPercent val="1"/>
              <c:showBubbleSize val="0"/>
              <c:extLst>
                <c:ext xmlns:c15="http://schemas.microsoft.com/office/drawing/2012/chart" uri="{CE6537A1-D6FC-4f65-9D91-7224C49458BB}"/>
              </c:extLst>
            </c:dLbl>
            <c:numFmt formatCode="0.0%" sourceLinked="0"/>
            <c:spPr>
              <a:noFill/>
              <a:ln>
                <a:noFill/>
              </a:ln>
              <a:effectLst/>
            </c:spPr>
            <c:txPr>
              <a:bodyPr/>
              <a:lstStyle/>
              <a:p>
                <a:pPr>
                  <a:defRPr sz="900"/>
                </a:pPr>
                <a:endParaRPr lang="ja-JP"/>
              </a:p>
            </c:txPr>
            <c:showLegendKey val="0"/>
            <c:showVal val="1"/>
            <c:showCatName val="0"/>
            <c:showSerName val="1"/>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'30一般会計歳入'!$L$10:$L$24</c15:sqref>
                  </c15:fullRef>
                </c:ext>
              </c:extLst>
              <c:f>'30一般会計歳入'!$L$10:$L$24</c:f>
              <c:strCache>
                <c:ptCount val="15"/>
                <c:pt idx="0">
                  <c:v>町税</c:v>
                </c:pt>
                <c:pt idx="1">
                  <c:v>分担金及び負担金</c:v>
                </c:pt>
                <c:pt idx="2">
                  <c:v>使用料及び手数料</c:v>
                </c:pt>
                <c:pt idx="3">
                  <c:v>財産収入</c:v>
                </c:pt>
                <c:pt idx="4">
                  <c:v>寄付金</c:v>
                </c:pt>
                <c:pt idx="5">
                  <c:v>繰入金</c:v>
                </c:pt>
                <c:pt idx="6">
                  <c:v>繰越金</c:v>
                </c:pt>
                <c:pt idx="7">
                  <c:v>諸収入</c:v>
                </c:pt>
                <c:pt idx="8">
                  <c:v>地方譲与税等</c:v>
                </c:pt>
                <c:pt idx="9">
                  <c:v>地方特例交付金</c:v>
                </c:pt>
                <c:pt idx="10">
                  <c:v>地方交付税</c:v>
                </c:pt>
                <c:pt idx="11">
                  <c:v>交通安全特別対策交付金</c:v>
                </c:pt>
                <c:pt idx="12">
                  <c:v>国庫支出金</c:v>
                </c:pt>
                <c:pt idx="13">
                  <c:v>県支出金</c:v>
                </c:pt>
                <c:pt idx="14">
                  <c:v>町債</c:v>
                </c:pt>
              </c:strCache>
            </c:strRef>
          </c:cat>
          <c:val>
            <c:numRef>
              <c:extLst>
                <c:ext xmlns:c15="http://schemas.microsoft.com/office/drawing/2012/chart" uri="{02D57815-91ED-43cb-92C2-25804820EDAC}">
                  <c15:fullRef>
                    <c15:sqref>'30一般会計歳入'!$N$10:$N$25</c15:sqref>
                  </c15:fullRef>
                </c:ext>
              </c:extLst>
              <c:f>'30一般会計歳入'!$N$10:$N$24</c:f>
              <c:numCache>
                <c:formatCode>#,##0;"△ "#,##0</c:formatCode>
                <c:ptCount val="15"/>
                <c:pt idx="0">
                  <c:v>634800</c:v>
                </c:pt>
                <c:pt idx="8">
                  <c:v>5228456</c:v>
                </c:pt>
              </c:numCache>
            </c:numRef>
          </c:val>
        </c:ser>
        <c:dLbls>
          <c:showLegendKey val="0"/>
          <c:showVal val="0"/>
          <c:showCatName val="0"/>
          <c:showSerName val="0"/>
          <c:showPercent val="0"/>
          <c:showBubbleSize val="0"/>
          <c:showLeaderLines val="1"/>
        </c:dLbls>
        <c:firstSliceAng val="0"/>
        <c:holeSize val="32"/>
      </c:doughnutChart>
    </c:plotArea>
    <c:legend>
      <c:legendPos val="r"/>
      <c:layout>
        <c:manualLayout>
          <c:xMode val="edge"/>
          <c:yMode val="edge"/>
          <c:x val="0.6611541994750656"/>
          <c:y val="1.6109204978888712E-2"/>
          <c:w val="0.31873044328739197"/>
          <c:h val="0.96685982941035808"/>
        </c:manualLayout>
      </c:layout>
      <c:overlay val="0"/>
      <c:txPr>
        <a:bodyPr/>
        <a:lstStyle/>
        <a:p>
          <a:pPr rtl="0">
            <a:defRPr/>
          </a:pPr>
          <a:endParaRPr lang="ja-JP"/>
        </a:p>
      </c:txPr>
    </c:legend>
    <c:plotVisOnly val="1"/>
    <c:dispBlanksAs val="gap"/>
    <c:showDLblsOverMax val="0"/>
  </c:chart>
  <c:spPr>
    <a:ln w="6350">
      <a:solidFill>
        <a:sysClr val="windowText" lastClr="000000"/>
      </a:solidFill>
    </a:ln>
  </c:spPr>
  <c:printSettings>
    <c:headerFooter/>
    <c:pageMargins b="0.75000000000000511" l="0.70000000000000062" r="0.70000000000000062" t="0.75000000000000511" header="0.30000000000000032" footer="0.30000000000000032"/>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a:solidFill>
                <a:sysClr val="windowText" lastClr="000000"/>
              </a:solidFill>
            </a:ln>
          </c:spPr>
          <c:dLbls>
            <c:dLbl>
              <c:idx val="0"/>
              <c:layout>
                <c:manualLayout>
                  <c:x val="1.2807935772734291E-2"/>
                  <c:y val="-6.3842599020210833E-2"/>
                </c:manualLayout>
              </c:layout>
              <c:tx>
                <c:rich>
                  <a:bodyPr/>
                  <a:lstStyle/>
                  <a:p>
                    <a:r>
                      <a:rPr lang="ja-JP" altLang="en-US"/>
                      <a:t>義務的経費</a:t>
                    </a:r>
                  </a:p>
                  <a:p>
                    <a:r>
                      <a:rPr lang="en-US" altLang="ja-JP"/>
                      <a:t>2,855,612</a:t>
                    </a:r>
                    <a:r>
                      <a:rPr lang="ja-JP" altLang="en-US"/>
                      <a:t>千円</a:t>
                    </a:r>
                  </a:p>
                  <a:p>
                    <a:r>
                      <a:rPr lang="en-US" altLang="ja-JP"/>
                      <a:t>48.7%</a:t>
                    </a:r>
                  </a:p>
                </c:rich>
              </c:tx>
              <c:showLegendKey val="0"/>
              <c:showVal val="1"/>
              <c:showCatName val="1"/>
              <c:showSerName val="0"/>
              <c:showPercent val="1"/>
              <c:showBubbleSize val="0"/>
              <c:extLst>
                <c:ext xmlns:c15="http://schemas.microsoft.com/office/drawing/2012/chart" uri="{CE6537A1-D6FC-4f65-9D91-7224C49458BB}"/>
              </c:extLst>
            </c:dLbl>
            <c:dLbl>
              <c:idx val="1"/>
              <c:layout>
                <c:manualLayout>
                  <c:x val="-2.9990157480314996E-2"/>
                  <c:y val="-2.6243719535058118E-2"/>
                </c:manualLayout>
              </c:layout>
              <c:tx>
                <c:rich>
                  <a:bodyPr/>
                  <a:lstStyle/>
                  <a:p>
                    <a:r>
                      <a:rPr lang="ja-JP" altLang="en-US"/>
                      <a:t>投資的経費</a:t>
                    </a:r>
                    <a:r>
                      <a:rPr lang="en-US" altLang="ja-JP"/>
                      <a:t>, </a:t>
                    </a:r>
                  </a:p>
                  <a:p>
                    <a:r>
                      <a:rPr lang="en-US" altLang="ja-JP"/>
                      <a:t>675,712</a:t>
                    </a:r>
                    <a:r>
                      <a:rPr lang="ja-JP" altLang="en-US"/>
                      <a:t>千円　　 　</a:t>
                    </a:r>
                    <a:r>
                      <a:rPr lang="en-US" altLang="ja-JP"/>
                      <a:t>11.5%</a:t>
                    </a:r>
                  </a:p>
                </c:rich>
              </c:tx>
              <c:showLegendKey val="0"/>
              <c:showVal val="1"/>
              <c:showCatName val="1"/>
              <c:showSerName val="0"/>
              <c:showPercent val="1"/>
              <c:showBubbleSize val="0"/>
              <c:extLst>
                <c:ext xmlns:c15="http://schemas.microsoft.com/office/drawing/2012/chart" uri="{CE6537A1-D6FC-4f65-9D91-7224C49458BB}"/>
              </c:extLst>
            </c:dLbl>
            <c:dLbl>
              <c:idx val="2"/>
              <c:layout>
                <c:manualLayout>
                  <c:x val="-2.6004135846655611E-2"/>
                  <c:y val="5.1757846230133304E-2"/>
                </c:manualLayout>
              </c:layout>
              <c:tx>
                <c:rich>
                  <a:bodyPr/>
                  <a:lstStyle/>
                  <a:p>
                    <a:r>
                      <a:rPr lang="ja-JP" altLang="en-US"/>
                      <a:t>その他の経費</a:t>
                    </a:r>
                  </a:p>
                  <a:p>
                    <a:r>
                      <a:rPr lang="en-US" altLang="ja-JP"/>
                      <a:t>2,331,932</a:t>
                    </a:r>
                    <a:r>
                      <a:rPr lang="ja-JP" altLang="en-US"/>
                      <a:t>円　</a:t>
                    </a:r>
                  </a:p>
                  <a:p>
                    <a:r>
                      <a:rPr lang="en-US" altLang="ja-JP"/>
                      <a:t>39.8%</a:t>
                    </a:r>
                  </a:p>
                </c:rich>
              </c:tx>
              <c:showLegendKey val="0"/>
              <c:showVal val="1"/>
              <c:showCatName val="1"/>
              <c:showSerName val="0"/>
              <c:showPercent val="1"/>
              <c:showBubbleSize val="0"/>
              <c:extLst>
                <c:ext xmlns:c15="http://schemas.microsoft.com/office/drawing/2012/chart" uri="{CE6537A1-D6FC-4f65-9D91-7224C49458BB}"/>
              </c:extLst>
            </c:dLbl>
            <c:numFmt formatCode="0.0%" sourceLinked="0"/>
            <c:spPr>
              <a:noFill/>
              <a:ln>
                <a:noFill/>
              </a:ln>
              <a:effectLst/>
            </c:spPr>
            <c:showLegendKey val="0"/>
            <c:showVal val="1"/>
            <c:showCatName val="1"/>
            <c:showSerName val="0"/>
            <c:showPercent val="1"/>
            <c:showBubbleSize val="0"/>
            <c:showLeaderLines val="1"/>
            <c:extLst>
              <c:ext xmlns:c15="http://schemas.microsoft.com/office/drawing/2012/chart" uri="{CE6537A1-D6FC-4f65-9D91-7224C49458BB}"/>
            </c:extLst>
          </c:dLbls>
          <c:cat>
            <c:strRef>
              <c:f>'30一般会計歳出'!$L$29:$L$31</c:f>
              <c:strCache>
                <c:ptCount val="3"/>
                <c:pt idx="0">
                  <c:v>義務的経費</c:v>
                </c:pt>
                <c:pt idx="1">
                  <c:v>投資的経費</c:v>
                </c:pt>
                <c:pt idx="2">
                  <c:v>その他の経費</c:v>
                </c:pt>
              </c:strCache>
            </c:strRef>
          </c:cat>
          <c:val>
            <c:numRef>
              <c:f>'30一般会計歳出'!$M$29:$M$31</c:f>
              <c:numCache>
                <c:formatCode>#,##0_);[Red]\(#,##0\)</c:formatCode>
                <c:ptCount val="3"/>
                <c:pt idx="0">
                  <c:v>2855612</c:v>
                </c:pt>
                <c:pt idx="1">
                  <c:v>675712</c:v>
                </c:pt>
                <c:pt idx="2">
                  <c:v>2331932</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w="6350">
      <a:solidFill>
        <a:sysClr val="windowText" lastClr="000000"/>
      </a:solidFill>
    </a:ln>
  </c:spPr>
  <c:printSettings>
    <c:headerFooter/>
    <c:pageMargins b="0.75000000000000511" l="0.70000000000000062" r="0.70000000000000062" t="0.75000000000000511" header="0.30000000000000032" footer="0.3000000000000003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78948223293144"/>
          <c:y val="7.2456666147925244E-2"/>
          <c:w val="0.81797786487451463"/>
          <c:h val="0.6810175171403241"/>
        </c:manualLayout>
      </c:layout>
      <c:barChart>
        <c:barDir val="col"/>
        <c:grouping val="clustered"/>
        <c:varyColors val="0"/>
        <c:ser>
          <c:idx val="0"/>
          <c:order val="0"/>
          <c:tx>
            <c:v>平成25年度</c:v>
          </c:tx>
          <c:spPr>
            <a:ln>
              <a:solidFill>
                <a:schemeClr val="tx1"/>
              </a:solidFill>
            </a:ln>
          </c:spPr>
          <c:invertIfNegative val="0"/>
          <c:cat>
            <c:strRef>
              <c:f>'30目的別内訳'!$AC$23:$AC$35</c:f>
              <c:strCache>
                <c:ptCount val="13"/>
                <c:pt idx="0">
                  <c:v>議会費</c:v>
                </c:pt>
                <c:pt idx="1">
                  <c:v>総務費</c:v>
                </c:pt>
                <c:pt idx="2">
                  <c:v>民生費</c:v>
                </c:pt>
                <c:pt idx="3">
                  <c:v>衛生費</c:v>
                </c:pt>
                <c:pt idx="4">
                  <c:v>農林水産業費</c:v>
                </c:pt>
                <c:pt idx="5">
                  <c:v>商工費</c:v>
                </c:pt>
                <c:pt idx="6">
                  <c:v>土木費</c:v>
                </c:pt>
                <c:pt idx="7">
                  <c:v>消防費</c:v>
                </c:pt>
                <c:pt idx="8">
                  <c:v>教育費</c:v>
                </c:pt>
                <c:pt idx="9">
                  <c:v>災害復旧費</c:v>
                </c:pt>
                <c:pt idx="10">
                  <c:v>公債費</c:v>
                </c:pt>
                <c:pt idx="11">
                  <c:v>諸支出金</c:v>
                </c:pt>
                <c:pt idx="12">
                  <c:v>予備費</c:v>
                </c:pt>
              </c:strCache>
            </c:strRef>
          </c:cat>
          <c:val>
            <c:numRef>
              <c:f>'30目的別内訳'!$AD$23:$AD$35</c:f>
              <c:numCache>
                <c:formatCode>#,##0_);[Red]\(#,##0\)</c:formatCode>
                <c:ptCount val="13"/>
                <c:pt idx="0">
                  <c:v>90264</c:v>
                </c:pt>
                <c:pt idx="1">
                  <c:v>900559</c:v>
                </c:pt>
                <c:pt idx="2">
                  <c:v>1580497</c:v>
                </c:pt>
                <c:pt idx="3">
                  <c:v>528545</c:v>
                </c:pt>
                <c:pt idx="4">
                  <c:v>721624</c:v>
                </c:pt>
                <c:pt idx="5">
                  <c:v>35924</c:v>
                </c:pt>
                <c:pt idx="6">
                  <c:v>479470</c:v>
                </c:pt>
                <c:pt idx="7">
                  <c:v>144580</c:v>
                </c:pt>
                <c:pt idx="8">
                  <c:v>527254</c:v>
                </c:pt>
                <c:pt idx="9">
                  <c:v>879</c:v>
                </c:pt>
                <c:pt idx="10">
                  <c:v>848660</c:v>
                </c:pt>
                <c:pt idx="11">
                  <c:v>0</c:v>
                </c:pt>
                <c:pt idx="12">
                  <c:v>5000</c:v>
                </c:pt>
              </c:numCache>
            </c:numRef>
          </c:val>
        </c:ser>
        <c:ser>
          <c:idx val="1"/>
          <c:order val="1"/>
          <c:tx>
            <c:v>平成24年度</c:v>
          </c:tx>
          <c:spPr>
            <a:ln>
              <a:solidFill>
                <a:schemeClr val="tx1"/>
              </a:solidFill>
            </a:ln>
          </c:spPr>
          <c:invertIfNegative val="0"/>
          <c:cat>
            <c:strRef>
              <c:f>'30目的別内訳'!$AC$23:$AC$35</c:f>
              <c:strCache>
                <c:ptCount val="13"/>
                <c:pt idx="0">
                  <c:v>議会費</c:v>
                </c:pt>
                <c:pt idx="1">
                  <c:v>総務費</c:v>
                </c:pt>
                <c:pt idx="2">
                  <c:v>民生費</c:v>
                </c:pt>
                <c:pt idx="3">
                  <c:v>衛生費</c:v>
                </c:pt>
                <c:pt idx="4">
                  <c:v>農林水産業費</c:v>
                </c:pt>
                <c:pt idx="5">
                  <c:v>商工費</c:v>
                </c:pt>
                <c:pt idx="6">
                  <c:v>土木費</c:v>
                </c:pt>
                <c:pt idx="7">
                  <c:v>消防費</c:v>
                </c:pt>
                <c:pt idx="8">
                  <c:v>教育費</c:v>
                </c:pt>
                <c:pt idx="9">
                  <c:v>災害復旧費</c:v>
                </c:pt>
                <c:pt idx="10">
                  <c:v>公債費</c:v>
                </c:pt>
                <c:pt idx="11">
                  <c:v>諸支出金</c:v>
                </c:pt>
                <c:pt idx="12">
                  <c:v>予備費</c:v>
                </c:pt>
              </c:strCache>
            </c:strRef>
          </c:cat>
          <c:val>
            <c:numRef>
              <c:f>'30目的別内訳'!$AE$23:$AE$35</c:f>
              <c:numCache>
                <c:formatCode>#,##0_);[Red]\(#,##0\)</c:formatCode>
                <c:ptCount val="13"/>
                <c:pt idx="0">
                  <c:v>87840</c:v>
                </c:pt>
                <c:pt idx="1">
                  <c:v>856020</c:v>
                </c:pt>
                <c:pt idx="2">
                  <c:v>1390997</c:v>
                </c:pt>
                <c:pt idx="3">
                  <c:v>476708</c:v>
                </c:pt>
                <c:pt idx="4">
                  <c:v>886581</c:v>
                </c:pt>
                <c:pt idx="5">
                  <c:v>33722</c:v>
                </c:pt>
                <c:pt idx="6">
                  <c:v>729415</c:v>
                </c:pt>
                <c:pt idx="7">
                  <c:v>266452</c:v>
                </c:pt>
                <c:pt idx="8">
                  <c:v>460537</c:v>
                </c:pt>
                <c:pt idx="9">
                  <c:v>879</c:v>
                </c:pt>
                <c:pt idx="10">
                  <c:v>885334</c:v>
                </c:pt>
                <c:pt idx="11">
                  <c:v>1</c:v>
                </c:pt>
                <c:pt idx="12">
                  <c:v>5000</c:v>
                </c:pt>
              </c:numCache>
            </c:numRef>
          </c:val>
        </c:ser>
        <c:dLbls>
          <c:showLegendKey val="0"/>
          <c:showVal val="0"/>
          <c:showCatName val="0"/>
          <c:showSerName val="0"/>
          <c:showPercent val="0"/>
          <c:showBubbleSize val="0"/>
        </c:dLbls>
        <c:gapWidth val="150"/>
        <c:axId val="214843592"/>
        <c:axId val="214843976"/>
      </c:barChart>
      <c:catAx>
        <c:axId val="214843592"/>
        <c:scaling>
          <c:orientation val="minMax"/>
        </c:scaling>
        <c:delete val="0"/>
        <c:axPos val="b"/>
        <c:numFmt formatCode="#,##0_);[Red]\(#,##0\)" sourceLinked="0"/>
        <c:majorTickMark val="out"/>
        <c:minorTickMark val="none"/>
        <c:tickLblPos val="nextTo"/>
        <c:spPr>
          <a:ln>
            <a:noFill/>
          </a:ln>
        </c:spPr>
        <c:txPr>
          <a:bodyPr rot="0" vert="wordArtVertRtl"/>
          <a:lstStyle/>
          <a:p>
            <a:pPr>
              <a:defRPr/>
            </a:pPr>
            <a:endParaRPr lang="ja-JP"/>
          </a:p>
        </c:txPr>
        <c:crossAx val="214843976"/>
        <c:crosses val="autoZero"/>
        <c:auto val="1"/>
        <c:lblAlgn val="ctr"/>
        <c:lblOffset val="100"/>
        <c:noMultiLvlLbl val="0"/>
      </c:catAx>
      <c:valAx>
        <c:axId val="214843976"/>
        <c:scaling>
          <c:orientation val="minMax"/>
        </c:scaling>
        <c:delete val="0"/>
        <c:axPos val="l"/>
        <c:majorGridlines/>
        <c:numFmt formatCode="#,##0_);[Red]\(#,##0\)" sourceLinked="1"/>
        <c:majorTickMark val="out"/>
        <c:minorTickMark val="none"/>
        <c:tickLblPos val="nextTo"/>
        <c:crossAx val="214843592"/>
        <c:crosses val="autoZero"/>
        <c:crossBetween val="between"/>
      </c:valAx>
    </c:plotArea>
    <c:plotVisOnly val="1"/>
    <c:dispBlanksAs val="gap"/>
    <c:showDLblsOverMax val="0"/>
  </c:chart>
  <c:spPr>
    <a:ln w="6350">
      <a:solidFill>
        <a:schemeClr val="tx1"/>
      </a:solidFill>
    </a:ln>
  </c:spPr>
  <c:printSettings>
    <c:headerFooter/>
    <c:pageMargins b="0.75000000000000511" l="0.70000000000000062" r="0.70000000000000062" t="0.75000000000000511" header="0.30000000000000032" footer="0.30000000000000032"/>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400049</xdr:colOff>
      <xdr:row>16</xdr:row>
      <xdr:rowOff>27213</xdr:rowOff>
    </xdr:from>
    <xdr:to>
      <xdr:col>7</xdr:col>
      <xdr:colOff>329977</xdr:colOff>
      <xdr:row>36</xdr:row>
      <xdr:rowOff>120427</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7620" y="3292927"/>
          <a:ext cx="4175357" cy="4175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84667</xdr:colOff>
      <xdr:row>20</xdr:row>
      <xdr:rowOff>110063</xdr:rowOff>
    </xdr:from>
    <xdr:to>
      <xdr:col>5</xdr:col>
      <xdr:colOff>814917</xdr:colOff>
      <xdr:row>36</xdr:row>
      <xdr:rowOff>328082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27</xdr:row>
      <xdr:rowOff>105833</xdr:rowOff>
    </xdr:from>
    <xdr:to>
      <xdr:col>7</xdr:col>
      <xdr:colOff>676276</xdr:colOff>
      <xdr:row>51</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30</xdr:row>
      <xdr:rowOff>85725</xdr:rowOff>
    </xdr:from>
    <xdr:to>
      <xdr:col>7</xdr:col>
      <xdr:colOff>933450</xdr:colOff>
      <xdr:row>50</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18</xdr:row>
      <xdr:rowOff>28576</xdr:rowOff>
    </xdr:from>
    <xdr:to>
      <xdr:col>7</xdr:col>
      <xdr:colOff>628650</xdr:colOff>
      <xdr:row>46</xdr:row>
      <xdr:rowOff>28576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48"/>
  <sheetViews>
    <sheetView tabSelected="1" zoomScale="80" zoomScaleNormal="80" workbookViewId="0">
      <selection activeCell="A3" sqref="A3"/>
    </sheetView>
  </sheetViews>
  <sheetFormatPr defaultColWidth="9.25" defaultRowHeight="15.75" customHeight="1" x14ac:dyDescent="0.15"/>
  <cols>
    <col min="1" max="16384" width="9.25" style="1"/>
  </cols>
  <sheetData>
    <row r="1" spans="1:23" ht="15.75" customHeight="1" x14ac:dyDescent="0.15">
      <c r="A1" s="5" t="s">
        <v>202</v>
      </c>
      <c r="B1" s="5"/>
      <c r="C1" s="5"/>
      <c r="D1" s="5"/>
    </row>
    <row r="2" spans="1:23" ht="15.75" customHeight="1" x14ac:dyDescent="0.15">
      <c r="A2" s="5" t="s">
        <v>103</v>
      </c>
      <c r="B2" s="5"/>
      <c r="C2" s="5"/>
      <c r="D2" s="5"/>
    </row>
    <row r="3" spans="1:23" ht="15.75" customHeight="1" x14ac:dyDescent="0.15">
      <c r="A3" s="17"/>
      <c r="B3" s="17"/>
      <c r="C3" s="17"/>
      <c r="D3" s="17"/>
    </row>
    <row r="5" spans="1:23" ht="15.75" customHeight="1" x14ac:dyDescent="0.15">
      <c r="A5" s="143" t="s">
        <v>104</v>
      </c>
      <c r="B5" s="143"/>
      <c r="C5" s="143"/>
      <c r="D5" s="143"/>
      <c r="E5" s="143"/>
      <c r="F5" s="143"/>
      <c r="G5" s="143"/>
      <c r="H5" s="143"/>
      <c r="I5" s="143"/>
      <c r="J5" s="52"/>
      <c r="K5" s="52"/>
      <c r="L5" s="52"/>
      <c r="M5" s="52"/>
      <c r="N5" s="52"/>
      <c r="O5" s="52"/>
      <c r="P5" s="52"/>
      <c r="Q5" s="52"/>
      <c r="R5" s="52"/>
      <c r="S5" s="52"/>
      <c r="T5" s="52"/>
      <c r="U5" s="52"/>
      <c r="V5" s="52"/>
      <c r="W5" s="52"/>
    </row>
    <row r="6" spans="1:23" ht="15.75" customHeight="1" x14ac:dyDescent="0.15">
      <c r="A6" s="143"/>
      <c r="B6" s="143"/>
      <c r="C6" s="143"/>
      <c r="D6" s="143"/>
      <c r="E6" s="143"/>
      <c r="F6" s="143"/>
      <c r="G6" s="143"/>
      <c r="H6" s="143"/>
      <c r="I6" s="143"/>
      <c r="J6" s="52"/>
      <c r="K6" s="52"/>
      <c r="L6" s="52"/>
      <c r="M6" s="52"/>
      <c r="N6" s="52"/>
      <c r="O6" s="52"/>
      <c r="P6" s="52"/>
      <c r="Q6" s="52"/>
      <c r="R6" s="52"/>
      <c r="S6" s="52"/>
      <c r="T6" s="52"/>
      <c r="U6" s="52"/>
      <c r="V6" s="52"/>
      <c r="W6" s="52"/>
    </row>
    <row r="7" spans="1:23" ht="15.75" customHeight="1" x14ac:dyDescent="0.15">
      <c r="A7" s="143"/>
      <c r="B7" s="143"/>
      <c r="C7" s="143"/>
      <c r="D7" s="143"/>
      <c r="E7" s="143"/>
      <c r="F7" s="143"/>
      <c r="G7" s="143"/>
      <c r="H7" s="143"/>
      <c r="I7" s="143"/>
      <c r="J7" s="52"/>
      <c r="K7" s="52"/>
      <c r="L7" s="52"/>
      <c r="M7" s="52"/>
      <c r="N7" s="52"/>
      <c r="O7" s="52"/>
      <c r="P7" s="52"/>
      <c r="Q7" s="52"/>
      <c r="R7" s="52"/>
      <c r="S7" s="52"/>
      <c r="T7" s="52"/>
      <c r="U7" s="52"/>
      <c r="V7" s="52"/>
      <c r="W7" s="52"/>
    </row>
    <row r="8" spans="1:23" ht="15.75" customHeight="1" x14ac:dyDescent="0.15">
      <c r="A8" s="143"/>
      <c r="B8" s="143"/>
      <c r="C8" s="143"/>
      <c r="D8" s="143"/>
      <c r="E8" s="143"/>
      <c r="F8" s="143"/>
      <c r="G8" s="143"/>
      <c r="H8" s="143"/>
      <c r="I8" s="143"/>
      <c r="J8" s="52"/>
      <c r="K8" s="52"/>
      <c r="L8" s="52"/>
      <c r="M8" s="52"/>
      <c r="N8" s="52"/>
      <c r="O8" s="52"/>
      <c r="P8" s="52"/>
      <c r="Q8" s="52"/>
      <c r="R8" s="52"/>
      <c r="S8" s="52"/>
      <c r="T8" s="52"/>
      <c r="U8" s="52"/>
      <c r="V8" s="52"/>
      <c r="W8" s="52"/>
    </row>
    <row r="35" spans="1:25" ht="15.75" customHeight="1" x14ac:dyDescent="0.15">
      <c r="A35" s="5"/>
      <c r="B35" s="5"/>
      <c r="C35" s="5"/>
      <c r="D35" s="5"/>
      <c r="E35" s="5"/>
      <c r="F35" s="5"/>
      <c r="G35" s="5"/>
      <c r="H35" s="5"/>
      <c r="I35" s="5"/>
      <c r="J35" s="5"/>
      <c r="K35" s="5"/>
      <c r="L35" s="5"/>
      <c r="M35" s="5"/>
      <c r="N35" s="5"/>
      <c r="O35" s="5"/>
      <c r="P35" s="5"/>
      <c r="Q35" s="5"/>
      <c r="R35" s="5"/>
      <c r="S35" s="5"/>
      <c r="T35" s="5"/>
      <c r="U35" s="5"/>
      <c r="V35" s="5"/>
      <c r="W35" s="5"/>
      <c r="X35" s="5"/>
    </row>
    <row r="36" spans="1:25" ht="15.75" customHeight="1" x14ac:dyDescent="0.15">
      <c r="A36" s="5"/>
      <c r="B36" s="5"/>
      <c r="C36" s="5"/>
      <c r="D36" s="5"/>
      <c r="E36" s="5"/>
      <c r="F36" s="5"/>
      <c r="G36" s="5"/>
      <c r="H36" s="5"/>
      <c r="I36" s="5"/>
      <c r="J36" s="5"/>
      <c r="K36" s="5"/>
      <c r="L36" s="5"/>
      <c r="M36" s="5"/>
      <c r="N36" s="5"/>
      <c r="O36" s="5"/>
      <c r="P36" s="5"/>
      <c r="Q36" s="5"/>
      <c r="R36" s="5"/>
      <c r="S36" s="5"/>
      <c r="T36" s="5"/>
      <c r="U36" s="5"/>
      <c r="V36" s="5"/>
      <c r="W36" s="5"/>
      <c r="X36" s="5"/>
    </row>
    <row r="37" spans="1:25" ht="15.75" customHeight="1" x14ac:dyDescent="0.15">
      <c r="A37" s="5"/>
      <c r="B37" s="5"/>
      <c r="C37" s="5"/>
      <c r="D37" s="5"/>
      <c r="E37" s="5"/>
      <c r="F37" s="5"/>
      <c r="G37" s="5"/>
      <c r="H37" s="5"/>
      <c r="I37" s="5"/>
      <c r="J37" s="5"/>
      <c r="K37" s="5"/>
      <c r="L37" s="5"/>
      <c r="M37" s="5"/>
      <c r="N37" s="5"/>
      <c r="O37" s="5"/>
      <c r="P37" s="5"/>
      <c r="Q37" s="5"/>
      <c r="R37" s="5"/>
      <c r="S37" s="5"/>
      <c r="T37" s="5"/>
      <c r="U37" s="5"/>
      <c r="V37" s="5"/>
      <c r="W37" s="5"/>
      <c r="X37" s="5"/>
    </row>
    <row r="38" spans="1:25" ht="15.75" customHeight="1" x14ac:dyDescent="0.15">
      <c r="A38" s="5"/>
      <c r="B38" s="5"/>
      <c r="C38" s="5"/>
      <c r="D38" s="5"/>
      <c r="E38" s="5"/>
      <c r="F38" s="5"/>
      <c r="G38" s="5"/>
      <c r="H38" s="5"/>
      <c r="I38" s="5"/>
      <c r="J38" s="5"/>
      <c r="K38" s="5"/>
      <c r="L38" s="5"/>
      <c r="M38" s="5"/>
      <c r="N38" s="5"/>
      <c r="O38" s="5"/>
      <c r="P38" s="5"/>
      <c r="Q38" s="5"/>
      <c r="R38" s="5"/>
      <c r="S38" s="5"/>
      <c r="T38" s="5"/>
      <c r="U38" s="5"/>
      <c r="V38" s="5"/>
      <c r="W38" s="5"/>
      <c r="X38" s="5"/>
    </row>
    <row r="39" spans="1:25" ht="15.75" customHeight="1" x14ac:dyDescent="0.15">
      <c r="A39" s="5"/>
      <c r="B39" s="5"/>
      <c r="C39" s="5"/>
      <c r="D39" s="5"/>
      <c r="E39" s="5"/>
      <c r="F39" s="5"/>
      <c r="G39" s="5"/>
      <c r="H39" s="5"/>
      <c r="I39" s="5"/>
      <c r="J39" s="5"/>
      <c r="K39" s="5"/>
      <c r="L39" s="5"/>
      <c r="M39" s="5"/>
      <c r="N39" s="5"/>
      <c r="O39" s="5"/>
      <c r="P39" s="5"/>
      <c r="Q39" s="5"/>
      <c r="R39" s="5"/>
      <c r="S39" s="5"/>
      <c r="T39" s="5"/>
      <c r="U39" s="5"/>
      <c r="V39" s="5"/>
      <c r="W39" s="5"/>
      <c r="X39" s="5"/>
    </row>
    <row r="40" spans="1:25" ht="15.75" customHeight="1" x14ac:dyDescent="0.15">
      <c r="A40" s="5"/>
      <c r="B40" s="5"/>
      <c r="C40" s="5"/>
      <c r="D40" s="5"/>
      <c r="E40" s="5"/>
      <c r="F40" s="5"/>
      <c r="G40" s="5"/>
      <c r="H40" s="5"/>
      <c r="I40" s="5"/>
      <c r="J40" s="5"/>
      <c r="K40" s="5"/>
      <c r="L40" s="5"/>
      <c r="M40" s="5"/>
      <c r="N40" s="5"/>
      <c r="O40" s="5"/>
      <c r="P40" s="5"/>
      <c r="Q40" s="5"/>
      <c r="R40" s="5"/>
      <c r="S40" s="5"/>
      <c r="T40" s="5"/>
      <c r="U40" s="5"/>
      <c r="V40" s="5"/>
      <c r="W40" s="5"/>
      <c r="X40" s="5"/>
    </row>
    <row r="44" spans="1:25" ht="30.75" x14ac:dyDescent="0.15">
      <c r="A44" s="144" t="s">
        <v>132</v>
      </c>
      <c r="B44" s="144"/>
      <c r="C44" s="144"/>
      <c r="D44" s="144"/>
      <c r="E44" s="144"/>
      <c r="F44" s="144"/>
      <c r="G44" s="144"/>
      <c r="H44" s="144"/>
      <c r="I44" s="144"/>
    </row>
    <row r="45" spans="1:25" ht="24" x14ac:dyDescent="0.15">
      <c r="J45" s="53"/>
      <c r="K45" s="53"/>
      <c r="L45" s="53"/>
      <c r="M45" s="53"/>
      <c r="N45" s="53"/>
      <c r="O45" s="53"/>
      <c r="P45" s="53"/>
      <c r="Q45" s="53"/>
      <c r="R45" s="53"/>
      <c r="S45" s="53"/>
      <c r="T45" s="53"/>
      <c r="U45" s="53"/>
      <c r="V45" s="53"/>
      <c r="W45" s="53"/>
      <c r="X45" s="53"/>
      <c r="Y45" s="53"/>
    </row>
    <row r="46" spans="1:25" ht="28.5" x14ac:dyDescent="0.15">
      <c r="A46" s="145" t="s">
        <v>133</v>
      </c>
      <c r="B46" s="145"/>
      <c r="C46" s="145"/>
      <c r="D46" s="145"/>
      <c r="E46" s="145"/>
      <c r="F46" s="145"/>
      <c r="G46" s="145"/>
      <c r="H46" s="145"/>
      <c r="I46" s="145"/>
      <c r="J46" s="54"/>
      <c r="K46" s="54"/>
      <c r="L46" s="54"/>
      <c r="M46" s="54"/>
      <c r="N46" s="54"/>
      <c r="O46" s="54"/>
      <c r="P46" s="54"/>
      <c r="Q46" s="54"/>
      <c r="R46" s="54"/>
      <c r="S46" s="54"/>
      <c r="T46" s="54"/>
      <c r="U46" s="54"/>
      <c r="V46" s="54"/>
      <c r="W46" s="54"/>
      <c r="X46" s="54"/>
      <c r="Y46" s="54"/>
    </row>
    <row r="47" spans="1:25" ht="15.75" customHeight="1" x14ac:dyDescent="0.15">
      <c r="A47" s="54"/>
      <c r="B47" s="54"/>
      <c r="C47" s="54"/>
      <c r="D47" s="54"/>
      <c r="E47" s="54"/>
      <c r="F47" s="54"/>
      <c r="G47" s="54"/>
      <c r="H47" s="54"/>
      <c r="I47" s="54"/>
      <c r="J47" s="54"/>
      <c r="K47" s="54"/>
      <c r="L47" s="54"/>
      <c r="M47" s="54"/>
      <c r="N47" s="54"/>
      <c r="O47" s="54"/>
      <c r="P47" s="54"/>
      <c r="Q47" s="54"/>
      <c r="R47" s="54"/>
      <c r="S47" s="54"/>
      <c r="T47" s="54"/>
      <c r="U47" s="54"/>
      <c r="V47" s="54"/>
      <c r="W47" s="54"/>
      <c r="X47" s="54"/>
      <c r="Y47" s="54"/>
    </row>
    <row r="48" spans="1:25" ht="15.75" customHeight="1" x14ac:dyDescent="0.15">
      <c r="A48" s="54"/>
      <c r="B48" s="54"/>
      <c r="C48" s="54"/>
      <c r="D48" s="54"/>
      <c r="E48" s="54"/>
      <c r="F48" s="54"/>
      <c r="G48" s="54"/>
      <c r="H48" s="54"/>
      <c r="I48" s="54"/>
      <c r="J48" s="54"/>
      <c r="K48" s="54"/>
      <c r="L48" s="54"/>
      <c r="M48" s="54"/>
      <c r="N48" s="54"/>
      <c r="O48" s="54"/>
      <c r="P48" s="54"/>
      <c r="Q48" s="54"/>
      <c r="R48" s="54"/>
      <c r="S48" s="54"/>
      <c r="T48" s="54"/>
      <c r="U48" s="54"/>
      <c r="V48" s="54"/>
      <c r="W48" s="54"/>
      <c r="X48" s="54"/>
      <c r="Y48" s="54"/>
    </row>
  </sheetData>
  <mergeCells count="3">
    <mergeCell ref="A5:I8"/>
    <mergeCell ref="A44:I44"/>
    <mergeCell ref="A46:I46"/>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37"/>
  <sheetViews>
    <sheetView topLeftCell="A4" workbookViewId="0">
      <selection activeCell="F34" sqref="F34"/>
    </sheetView>
  </sheetViews>
  <sheetFormatPr defaultColWidth="9.25" defaultRowHeight="22.5" customHeight="1" x14ac:dyDescent="0.15"/>
  <cols>
    <col min="1" max="1" width="2.5" style="1" customWidth="1"/>
    <col min="2" max="2" width="13.875" style="1" customWidth="1"/>
    <col min="3" max="3" width="10.875" style="1" customWidth="1"/>
    <col min="4" max="5" width="11.25" style="1" customWidth="1"/>
    <col min="6" max="6" width="8.625" style="1" customWidth="1"/>
    <col min="7" max="7" width="3" style="1" customWidth="1"/>
    <col min="8" max="8" width="8.625" style="1" customWidth="1"/>
    <col min="9" max="9" width="3" style="1" customWidth="1"/>
    <col min="10" max="11" width="8.625" style="1" customWidth="1"/>
    <col min="12" max="16384" width="9.25" style="1"/>
  </cols>
  <sheetData>
    <row r="1" spans="2:15" ht="22.5" customHeight="1" x14ac:dyDescent="0.15">
      <c r="B1" s="1" t="s">
        <v>64</v>
      </c>
      <c r="I1" s="159" t="s">
        <v>189</v>
      </c>
      <c r="J1" s="159"/>
      <c r="K1" s="159"/>
    </row>
    <row r="2" spans="2:15" ht="28.5" x14ac:dyDescent="0.15">
      <c r="B2" s="156" t="s">
        <v>65</v>
      </c>
      <c r="C2" s="199"/>
      <c r="D2" s="91" t="s">
        <v>62</v>
      </c>
      <c r="E2" s="48" t="s">
        <v>180</v>
      </c>
      <c r="F2" s="204" t="s">
        <v>181</v>
      </c>
      <c r="G2" s="205"/>
      <c r="H2" s="183" t="s">
        <v>182</v>
      </c>
      <c r="I2" s="184"/>
      <c r="J2" s="100" t="s">
        <v>63</v>
      </c>
      <c r="K2" s="91" t="s">
        <v>63</v>
      </c>
    </row>
    <row r="3" spans="2:15" ht="14.25" x14ac:dyDescent="0.15">
      <c r="B3" s="157"/>
      <c r="C3" s="200"/>
      <c r="D3" s="96" t="s">
        <v>141</v>
      </c>
      <c r="E3" s="96" t="s">
        <v>142</v>
      </c>
      <c r="F3" s="206" t="s">
        <v>143</v>
      </c>
      <c r="G3" s="207"/>
      <c r="H3" s="218" t="s">
        <v>183</v>
      </c>
      <c r="I3" s="219"/>
      <c r="J3" s="101" t="s">
        <v>144</v>
      </c>
      <c r="K3" s="97" t="s">
        <v>148</v>
      </c>
    </row>
    <row r="4" spans="2:15" ht="22.5" customHeight="1" x14ac:dyDescent="0.15">
      <c r="B4" s="201" t="s">
        <v>47</v>
      </c>
      <c r="C4" s="202"/>
      <c r="D4" s="94">
        <v>88161</v>
      </c>
      <c r="E4" s="94">
        <v>86876</v>
      </c>
      <c r="F4" s="208">
        <v>86797</v>
      </c>
      <c r="G4" s="209"/>
      <c r="H4" s="220">
        <f>SUM(D4-E4)</f>
        <v>1285</v>
      </c>
      <c r="I4" s="221"/>
      <c r="J4" s="45">
        <f>SUM(E4/D4)*100</f>
        <v>98.54243940064201</v>
      </c>
      <c r="K4" s="95">
        <f>SUM(F4/D4)*100</f>
        <v>98.452830616712603</v>
      </c>
    </row>
    <row r="5" spans="2:15" ht="22.5" customHeight="1" x14ac:dyDescent="0.15">
      <c r="B5" s="201" t="s">
        <v>48</v>
      </c>
      <c r="C5" s="202"/>
      <c r="D5" s="76">
        <v>1101064</v>
      </c>
      <c r="E5" s="76">
        <v>1064797</v>
      </c>
      <c r="F5" s="208">
        <v>729550</v>
      </c>
      <c r="G5" s="209"/>
      <c r="H5" s="220">
        <f t="shared" ref="H5:H16" si="0">SUM(D5-E5)</f>
        <v>36267</v>
      </c>
      <c r="I5" s="221"/>
      <c r="J5" s="45">
        <f t="shared" ref="J5:J15" si="1">SUM(E5/D5)*100</f>
        <v>96.706186016435012</v>
      </c>
      <c r="K5" s="41">
        <f t="shared" ref="K5:K15" si="2">SUM(F5/D5)*100</f>
        <v>66.258637100114072</v>
      </c>
    </row>
    <row r="6" spans="2:15" ht="22.5" customHeight="1" x14ac:dyDescent="0.15">
      <c r="B6" s="201" t="s">
        <v>49</v>
      </c>
      <c r="C6" s="202"/>
      <c r="D6" s="76">
        <v>1427652</v>
      </c>
      <c r="E6" s="76">
        <v>1349508</v>
      </c>
      <c r="F6" s="208">
        <v>1154141</v>
      </c>
      <c r="G6" s="209"/>
      <c r="H6" s="220">
        <f t="shared" si="0"/>
        <v>78144</v>
      </c>
      <c r="I6" s="221"/>
      <c r="J6" s="45">
        <f t="shared" si="1"/>
        <v>94.526397189230991</v>
      </c>
      <c r="K6" s="41">
        <f t="shared" si="2"/>
        <v>80.841899846741356</v>
      </c>
    </row>
    <row r="7" spans="2:15" ht="22.5" customHeight="1" x14ac:dyDescent="0.15">
      <c r="B7" s="201" t="s">
        <v>107</v>
      </c>
      <c r="C7" s="202"/>
      <c r="D7" s="76">
        <v>460999</v>
      </c>
      <c r="E7" s="76">
        <v>440481</v>
      </c>
      <c r="F7" s="208">
        <v>310539</v>
      </c>
      <c r="G7" s="209"/>
      <c r="H7" s="220">
        <f t="shared" si="0"/>
        <v>20518</v>
      </c>
      <c r="I7" s="221"/>
      <c r="J7" s="45">
        <f t="shared" si="1"/>
        <v>95.549231126314808</v>
      </c>
      <c r="K7" s="41">
        <f t="shared" si="2"/>
        <v>67.362185167429871</v>
      </c>
    </row>
    <row r="8" spans="2:15" ht="22.5" customHeight="1" x14ac:dyDescent="0.15">
      <c r="B8" s="201" t="s">
        <v>51</v>
      </c>
      <c r="C8" s="202"/>
      <c r="D8" s="76">
        <v>938795</v>
      </c>
      <c r="E8" s="76">
        <v>862595</v>
      </c>
      <c r="F8" s="208">
        <v>641564</v>
      </c>
      <c r="G8" s="209"/>
      <c r="H8" s="220">
        <f t="shared" si="0"/>
        <v>76200</v>
      </c>
      <c r="I8" s="221"/>
      <c r="J8" s="45">
        <f t="shared" si="1"/>
        <v>91.883211989838031</v>
      </c>
      <c r="K8" s="41">
        <f t="shared" si="2"/>
        <v>68.339094264456037</v>
      </c>
    </row>
    <row r="9" spans="2:15" ht="22.5" customHeight="1" x14ac:dyDescent="0.15">
      <c r="B9" s="201" t="s">
        <v>52</v>
      </c>
      <c r="C9" s="202"/>
      <c r="D9" s="76">
        <v>35273</v>
      </c>
      <c r="E9" s="76">
        <v>33902</v>
      </c>
      <c r="F9" s="208">
        <v>29344</v>
      </c>
      <c r="G9" s="209"/>
      <c r="H9" s="220">
        <f t="shared" si="0"/>
        <v>1371</v>
      </c>
      <c r="I9" s="221"/>
      <c r="J9" s="45">
        <f t="shared" si="1"/>
        <v>96.113174382672298</v>
      </c>
      <c r="K9" s="41">
        <f t="shared" si="2"/>
        <v>83.191109347092677</v>
      </c>
    </row>
    <row r="10" spans="2:15" ht="22.5" customHeight="1" x14ac:dyDescent="0.15">
      <c r="B10" s="201" t="s">
        <v>53</v>
      </c>
      <c r="C10" s="202"/>
      <c r="D10" s="76">
        <v>680334</v>
      </c>
      <c r="E10" s="76">
        <v>510086</v>
      </c>
      <c r="F10" s="208">
        <v>298844</v>
      </c>
      <c r="G10" s="209"/>
      <c r="H10" s="220">
        <f t="shared" si="0"/>
        <v>170248</v>
      </c>
      <c r="I10" s="221"/>
      <c r="J10" s="45">
        <f t="shared" si="1"/>
        <v>74.975820699832724</v>
      </c>
      <c r="K10" s="41">
        <f t="shared" si="2"/>
        <v>43.926071606005287</v>
      </c>
    </row>
    <row r="11" spans="2:15" ht="22.5" customHeight="1" x14ac:dyDescent="0.15">
      <c r="B11" s="201" t="s">
        <v>54</v>
      </c>
      <c r="C11" s="202"/>
      <c r="D11" s="76">
        <v>357734</v>
      </c>
      <c r="E11" s="76">
        <v>276465</v>
      </c>
      <c r="F11" s="208">
        <v>270408</v>
      </c>
      <c r="G11" s="209"/>
      <c r="H11" s="220">
        <f t="shared" si="0"/>
        <v>81269</v>
      </c>
      <c r="I11" s="221"/>
      <c r="J11" s="45">
        <f t="shared" si="1"/>
        <v>77.28228236622742</v>
      </c>
      <c r="K11" s="41">
        <f t="shared" si="2"/>
        <v>75.589124880497806</v>
      </c>
    </row>
    <row r="12" spans="2:15" ht="22.5" customHeight="1" x14ac:dyDescent="0.15">
      <c r="B12" s="201" t="s">
        <v>55</v>
      </c>
      <c r="C12" s="202"/>
      <c r="D12" s="76">
        <v>592098</v>
      </c>
      <c r="E12" s="76">
        <v>406300</v>
      </c>
      <c r="F12" s="208">
        <v>376561</v>
      </c>
      <c r="G12" s="209"/>
      <c r="H12" s="220">
        <f t="shared" si="0"/>
        <v>185798</v>
      </c>
      <c r="I12" s="221"/>
      <c r="J12" s="45">
        <f t="shared" si="1"/>
        <v>68.620397299095757</v>
      </c>
      <c r="K12" s="41">
        <f t="shared" si="2"/>
        <v>63.597749021276883</v>
      </c>
    </row>
    <row r="13" spans="2:15" ht="22.5" customHeight="1" x14ac:dyDescent="0.15">
      <c r="B13" s="201" t="s">
        <v>56</v>
      </c>
      <c r="C13" s="202"/>
      <c r="D13" s="76">
        <v>754763</v>
      </c>
      <c r="E13" s="76">
        <v>159329</v>
      </c>
      <c r="F13" s="208">
        <v>104074</v>
      </c>
      <c r="G13" s="209"/>
      <c r="H13" s="220">
        <f t="shared" si="0"/>
        <v>595434</v>
      </c>
      <c r="I13" s="221"/>
      <c r="J13" s="45">
        <f t="shared" si="1"/>
        <v>21.109805329620027</v>
      </c>
      <c r="K13" s="41">
        <f t="shared" si="2"/>
        <v>13.788964217906813</v>
      </c>
    </row>
    <row r="14" spans="2:15" ht="22.5" customHeight="1" x14ac:dyDescent="0.15">
      <c r="B14" s="201" t="s">
        <v>66</v>
      </c>
      <c r="C14" s="202"/>
      <c r="D14" s="76">
        <v>883367</v>
      </c>
      <c r="E14" s="76">
        <v>882278</v>
      </c>
      <c r="F14" s="208">
        <v>825047</v>
      </c>
      <c r="G14" s="209"/>
      <c r="H14" s="220">
        <f t="shared" si="0"/>
        <v>1089</v>
      </c>
      <c r="I14" s="221"/>
      <c r="J14" s="45">
        <f t="shared" si="1"/>
        <v>99.876721679664286</v>
      </c>
      <c r="K14" s="41">
        <f t="shared" si="2"/>
        <v>93.397987472930282</v>
      </c>
    </row>
    <row r="15" spans="2:15" ht="22.5" customHeight="1" x14ac:dyDescent="0.15">
      <c r="B15" s="201" t="s">
        <v>67</v>
      </c>
      <c r="C15" s="202"/>
      <c r="D15" s="76">
        <v>1</v>
      </c>
      <c r="E15" s="76">
        <v>0</v>
      </c>
      <c r="F15" s="208">
        <v>0</v>
      </c>
      <c r="G15" s="209"/>
      <c r="H15" s="220">
        <f t="shared" si="0"/>
        <v>1</v>
      </c>
      <c r="I15" s="221"/>
      <c r="J15" s="45">
        <f t="shared" si="1"/>
        <v>0</v>
      </c>
      <c r="K15" s="41">
        <f t="shared" si="2"/>
        <v>0</v>
      </c>
      <c r="O15" s="19"/>
    </row>
    <row r="16" spans="2:15" ht="22.5" customHeight="1" thickBot="1" x14ac:dyDescent="0.2">
      <c r="B16" s="201" t="s">
        <v>58</v>
      </c>
      <c r="C16" s="202"/>
      <c r="D16" s="92">
        <v>4248</v>
      </c>
      <c r="E16" s="92">
        <v>0</v>
      </c>
      <c r="F16" s="216">
        <v>0</v>
      </c>
      <c r="G16" s="217"/>
      <c r="H16" s="222">
        <f t="shared" si="0"/>
        <v>4248</v>
      </c>
      <c r="I16" s="223"/>
      <c r="J16" s="98">
        <v>0</v>
      </c>
      <c r="K16" s="93">
        <v>0</v>
      </c>
    </row>
    <row r="17" spans="1:12" ht="22.5" customHeight="1" thickTop="1" x14ac:dyDescent="0.15">
      <c r="B17" s="181" t="s">
        <v>59</v>
      </c>
      <c r="C17" s="203"/>
      <c r="D17" s="87">
        <f>SUM(D4:D16)</f>
        <v>7324489</v>
      </c>
      <c r="E17" s="87">
        <f>SUM(E4:E16)</f>
        <v>6072617</v>
      </c>
      <c r="F17" s="194">
        <f>SUM(F4:F16)</f>
        <v>4826869</v>
      </c>
      <c r="G17" s="195"/>
      <c r="H17" s="214">
        <f>SUM(H4:H16)</f>
        <v>1251872</v>
      </c>
      <c r="I17" s="215"/>
      <c r="J17" s="99">
        <f>SUM(E17/D17)*100</f>
        <v>82.90840494128669</v>
      </c>
      <c r="K17" s="43">
        <f>SUM(F17/D17)*100</f>
        <v>65.90041981085642</v>
      </c>
    </row>
    <row r="20" spans="1:12" ht="22.5" customHeight="1" x14ac:dyDescent="0.15">
      <c r="A20" s="1">
        <v>3</v>
      </c>
      <c r="B20" s="155" t="s">
        <v>179</v>
      </c>
      <c r="C20" s="155"/>
    </row>
    <row r="21" spans="1:12" ht="22.5" customHeight="1" x14ac:dyDescent="0.15">
      <c r="B21" s="155" t="s">
        <v>203</v>
      </c>
      <c r="C21" s="155"/>
      <c r="D21" s="155"/>
      <c r="E21" s="155"/>
      <c r="F21" s="155"/>
      <c r="G21" s="155"/>
      <c r="H21" s="155"/>
      <c r="I21" s="155"/>
    </row>
    <row r="22" spans="1:12" ht="22.5" customHeight="1" x14ac:dyDescent="0.15">
      <c r="B22" s="158" t="s">
        <v>68</v>
      </c>
      <c r="C22" s="158"/>
      <c r="D22" s="158"/>
      <c r="E22" s="158"/>
      <c r="F22" s="158"/>
      <c r="G22" s="159" t="s">
        <v>189</v>
      </c>
      <c r="H22" s="159"/>
      <c r="I22" s="159"/>
      <c r="J22" s="159"/>
      <c r="K22" s="159"/>
    </row>
    <row r="23" spans="1:12" ht="22.5" customHeight="1" x14ac:dyDescent="0.15">
      <c r="B23" s="156" t="s">
        <v>75</v>
      </c>
      <c r="C23" s="199"/>
      <c r="D23" s="196" t="s">
        <v>69</v>
      </c>
      <c r="E23" s="197"/>
      <c r="F23" s="198"/>
      <c r="G23" s="196" t="s">
        <v>70</v>
      </c>
      <c r="H23" s="197"/>
      <c r="I23" s="197"/>
      <c r="J23" s="197"/>
      <c r="K23" s="198"/>
      <c r="L23" s="4"/>
    </row>
    <row r="24" spans="1:12" ht="22.5" customHeight="1" x14ac:dyDescent="0.15">
      <c r="B24" s="157"/>
      <c r="C24" s="200"/>
      <c r="D24" s="24" t="s">
        <v>62</v>
      </c>
      <c r="E24" s="24" t="s">
        <v>71</v>
      </c>
      <c r="F24" s="24" t="s">
        <v>72</v>
      </c>
      <c r="G24" s="151" t="s">
        <v>62</v>
      </c>
      <c r="H24" s="152"/>
      <c r="I24" s="151" t="s">
        <v>73</v>
      </c>
      <c r="J24" s="152"/>
      <c r="K24" s="24" t="s">
        <v>74</v>
      </c>
    </row>
    <row r="25" spans="1:12" ht="22.5" customHeight="1" x14ac:dyDescent="0.15">
      <c r="B25" s="212" t="s">
        <v>76</v>
      </c>
      <c r="C25" s="213"/>
      <c r="D25" s="76">
        <v>1042752</v>
      </c>
      <c r="E25" s="76">
        <v>930361</v>
      </c>
      <c r="F25" s="45">
        <f t="shared" ref="F25:F30" si="3">SUM(E25/D25)*100</f>
        <v>89.221694132449514</v>
      </c>
      <c r="G25" s="208">
        <v>1042752</v>
      </c>
      <c r="H25" s="209"/>
      <c r="I25" s="208">
        <v>954848</v>
      </c>
      <c r="J25" s="209"/>
      <c r="K25" s="41">
        <f t="shared" ref="K25:K30" si="4">SUM(I25/G25*100)</f>
        <v>91.569999386239488</v>
      </c>
    </row>
    <row r="26" spans="1:12" ht="22.5" customHeight="1" x14ac:dyDescent="0.15">
      <c r="B26" s="212" t="s">
        <v>4</v>
      </c>
      <c r="C26" s="213"/>
      <c r="D26" s="76">
        <v>947223</v>
      </c>
      <c r="E26" s="58">
        <v>660337</v>
      </c>
      <c r="F26" s="45">
        <f t="shared" si="3"/>
        <v>69.712939825152048</v>
      </c>
      <c r="G26" s="208">
        <v>947223</v>
      </c>
      <c r="H26" s="209"/>
      <c r="I26" s="208">
        <v>827426</v>
      </c>
      <c r="J26" s="209"/>
      <c r="K26" s="41">
        <f t="shared" si="4"/>
        <v>87.35281976894565</v>
      </c>
    </row>
    <row r="27" spans="1:12" ht="22.5" customHeight="1" x14ac:dyDescent="0.15">
      <c r="B27" s="212" t="s">
        <v>77</v>
      </c>
      <c r="C27" s="213"/>
      <c r="D27" s="76">
        <v>183667</v>
      </c>
      <c r="E27" s="76">
        <v>177637</v>
      </c>
      <c r="F27" s="45">
        <f t="shared" si="3"/>
        <v>96.716884361371385</v>
      </c>
      <c r="G27" s="208">
        <v>183667</v>
      </c>
      <c r="H27" s="209"/>
      <c r="I27" s="208">
        <v>179510</v>
      </c>
      <c r="J27" s="209"/>
      <c r="K27" s="41">
        <f t="shared" si="4"/>
        <v>97.736664724746419</v>
      </c>
    </row>
    <row r="28" spans="1:12" ht="22.5" customHeight="1" x14ac:dyDescent="0.15">
      <c r="B28" s="212" t="s">
        <v>78</v>
      </c>
      <c r="C28" s="213"/>
      <c r="D28" s="76">
        <v>133412</v>
      </c>
      <c r="E28" s="76">
        <v>56568</v>
      </c>
      <c r="F28" s="45">
        <f t="shared" si="3"/>
        <v>42.400983419782328</v>
      </c>
      <c r="G28" s="208">
        <v>133412</v>
      </c>
      <c r="H28" s="209"/>
      <c r="I28" s="208">
        <v>114319</v>
      </c>
      <c r="J28" s="209"/>
      <c r="K28" s="41">
        <f t="shared" si="4"/>
        <v>85.688693670734267</v>
      </c>
    </row>
    <row r="29" spans="1:12" ht="22.5" customHeight="1" x14ac:dyDescent="0.15">
      <c r="B29" s="212" t="s">
        <v>79</v>
      </c>
      <c r="C29" s="213"/>
      <c r="D29" s="88">
        <v>504702</v>
      </c>
      <c r="E29" s="88">
        <v>116688</v>
      </c>
      <c r="F29" s="89">
        <f t="shared" si="3"/>
        <v>23.120177847521902</v>
      </c>
      <c r="G29" s="208">
        <v>504702</v>
      </c>
      <c r="H29" s="209"/>
      <c r="I29" s="208">
        <v>319067</v>
      </c>
      <c r="J29" s="209"/>
      <c r="K29" s="41">
        <f t="shared" si="4"/>
        <v>63.218889562553748</v>
      </c>
    </row>
    <row r="30" spans="1:12" ht="22.5" customHeight="1" x14ac:dyDescent="0.15">
      <c r="B30" s="212" t="s">
        <v>194</v>
      </c>
      <c r="C30" s="213"/>
      <c r="D30" s="88">
        <v>122629</v>
      </c>
      <c r="E30" s="88">
        <v>108606</v>
      </c>
      <c r="F30" s="89">
        <f t="shared" si="3"/>
        <v>88.564695137365547</v>
      </c>
      <c r="G30" s="210">
        <v>110204</v>
      </c>
      <c r="H30" s="211"/>
      <c r="I30" s="210">
        <v>107710</v>
      </c>
      <c r="J30" s="211"/>
      <c r="K30" s="90">
        <f t="shared" si="4"/>
        <v>97.736924249573519</v>
      </c>
    </row>
    <row r="31" spans="1:12" ht="22.5" customHeight="1" x14ac:dyDescent="0.15">
      <c r="A31" s="102"/>
      <c r="B31" s="102"/>
      <c r="C31" s="102"/>
      <c r="D31" s="102"/>
      <c r="E31" s="102"/>
      <c r="F31" s="102"/>
      <c r="G31" s="102"/>
      <c r="H31" s="102"/>
      <c r="I31" s="102"/>
      <c r="J31" s="102"/>
      <c r="K31" s="102"/>
    </row>
    <row r="32" spans="1:12" ht="22.5" customHeight="1" x14ac:dyDescent="0.15">
      <c r="A32" s="102"/>
      <c r="B32" s="102"/>
      <c r="C32" s="102"/>
      <c r="D32" s="102"/>
      <c r="E32" s="102"/>
      <c r="F32" s="102"/>
      <c r="G32" s="102"/>
      <c r="H32" s="102"/>
      <c r="I32" s="102"/>
      <c r="J32" s="102"/>
      <c r="K32" s="102"/>
    </row>
    <row r="33" spans="1:12" ht="22.5" customHeight="1" x14ac:dyDescent="0.15">
      <c r="A33" s="102"/>
      <c r="B33" s="102"/>
      <c r="C33" s="102"/>
      <c r="D33" s="102"/>
      <c r="E33" s="102"/>
      <c r="F33" s="102"/>
      <c r="G33" s="102"/>
      <c r="H33" s="102"/>
      <c r="I33" s="102"/>
      <c r="J33" s="102"/>
      <c r="K33" s="102"/>
    </row>
    <row r="34" spans="1:12" ht="22.5" customHeight="1" x14ac:dyDescent="0.15">
      <c r="A34" s="102"/>
      <c r="B34" s="82"/>
      <c r="C34" s="82"/>
      <c r="D34" s="82"/>
      <c r="E34" s="82"/>
      <c r="F34" s="82"/>
      <c r="G34" s="82"/>
      <c r="H34" s="82"/>
      <c r="I34" s="82"/>
      <c r="J34" s="82"/>
      <c r="K34" s="82"/>
      <c r="L34" s="75"/>
    </row>
    <row r="35" spans="1:12" ht="22.5" customHeight="1" x14ac:dyDescent="0.15">
      <c r="A35" s="102"/>
      <c r="B35" s="82"/>
      <c r="C35" s="82"/>
      <c r="D35" s="82"/>
      <c r="E35" s="82"/>
      <c r="F35" s="82"/>
      <c r="G35" s="82"/>
      <c r="H35" s="82"/>
      <c r="I35" s="82"/>
      <c r="J35" s="82"/>
      <c r="K35" s="82"/>
      <c r="L35" s="75"/>
    </row>
    <row r="36" spans="1:12" ht="22.5" customHeight="1" x14ac:dyDescent="0.15">
      <c r="A36" s="102"/>
      <c r="B36" s="102"/>
      <c r="C36" s="102"/>
      <c r="D36" s="102"/>
      <c r="E36" s="102"/>
      <c r="F36" s="102"/>
      <c r="G36" s="102"/>
      <c r="H36" s="102"/>
      <c r="I36" s="102"/>
      <c r="J36" s="102"/>
      <c r="K36" s="102"/>
    </row>
    <row r="37" spans="1:12" ht="35.25" customHeight="1" x14ac:dyDescent="0.15">
      <c r="A37" s="188">
        <f>'30末歳入状況'!A33:H33+1</f>
        <v>8</v>
      </c>
      <c r="B37" s="188"/>
      <c r="C37" s="188"/>
      <c r="D37" s="188"/>
      <c r="E37" s="188"/>
      <c r="F37" s="188"/>
      <c r="G37" s="188"/>
      <c r="H37" s="188"/>
      <c r="I37" s="188"/>
      <c r="J37" s="188"/>
      <c r="K37" s="188"/>
    </row>
  </sheetData>
  <mergeCells count="76">
    <mergeCell ref="H12:I12"/>
    <mergeCell ref="H13:I13"/>
    <mergeCell ref="H14:I14"/>
    <mergeCell ref="H15:I15"/>
    <mergeCell ref="H16:I16"/>
    <mergeCell ref="H7:I7"/>
    <mergeCell ref="H8:I8"/>
    <mergeCell ref="H9:I9"/>
    <mergeCell ref="H10:I10"/>
    <mergeCell ref="H11:I11"/>
    <mergeCell ref="H2:I2"/>
    <mergeCell ref="H3:I3"/>
    <mergeCell ref="H4:I4"/>
    <mergeCell ref="H5:I5"/>
    <mergeCell ref="H6:I6"/>
    <mergeCell ref="F14:G14"/>
    <mergeCell ref="B29:C29"/>
    <mergeCell ref="B30:C30"/>
    <mergeCell ref="B21:I21"/>
    <mergeCell ref="B20:C20"/>
    <mergeCell ref="H17:I17"/>
    <mergeCell ref="D23:F23"/>
    <mergeCell ref="B22:F22"/>
    <mergeCell ref="B23:C24"/>
    <mergeCell ref="B25:C25"/>
    <mergeCell ref="B26:C26"/>
    <mergeCell ref="B27:C27"/>
    <mergeCell ref="B28:C28"/>
    <mergeCell ref="F15:G15"/>
    <mergeCell ref="F16:G16"/>
    <mergeCell ref="G29:H29"/>
    <mergeCell ref="G30:H30"/>
    <mergeCell ref="I24:J24"/>
    <mergeCell ref="I25:J25"/>
    <mergeCell ref="I26:J26"/>
    <mergeCell ref="I27:J27"/>
    <mergeCell ref="I28:J28"/>
    <mergeCell ref="I29:J29"/>
    <mergeCell ref="I30:J30"/>
    <mergeCell ref="G24:H24"/>
    <mergeCell ref="G25:H25"/>
    <mergeCell ref="G26:H26"/>
    <mergeCell ref="G27:H27"/>
    <mergeCell ref="G28:H28"/>
    <mergeCell ref="B14:C14"/>
    <mergeCell ref="B15:C15"/>
    <mergeCell ref="B16:C16"/>
    <mergeCell ref="B17:C17"/>
    <mergeCell ref="F2:G2"/>
    <mergeCell ref="F3:G3"/>
    <mergeCell ref="F4:G4"/>
    <mergeCell ref="F5:G5"/>
    <mergeCell ref="F6:G6"/>
    <mergeCell ref="F7:G7"/>
    <mergeCell ref="F8:G8"/>
    <mergeCell ref="F9:G9"/>
    <mergeCell ref="F10:G10"/>
    <mergeCell ref="F11:G11"/>
    <mergeCell ref="F12:G12"/>
    <mergeCell ref="F13:G13"/>
    <mergeCell ref="F17:G17"/>
    <mergeCell ref="A37:K37"/>
    <mergeCell ref="I1:K1"/>
    <mergeCell ref="G22:K22"/>
    <mergeCell ref="G23:K23"/>
    <mergeCell ref="B2:C3"/>
    <mergeCell ref="B4:C4"/>
    <mergeCell ref="B5:C5"/>
    <mergeCell ref="B6:C6"/>
    <mergeCell ref="B7:C7"/>
    <mergeCell ref="B8:C8"/>
    <mergeCell ref="B9:C9"/>
    <mergeCell ref="B10:C10"/>
    <mergeCell ref="B11:C11"/>
    <mergeCell ref="B12:C12"/>
    <mergeCell ref="B13:C13"/>
  </mergeCells>
  <phoneticPr fontId="2"/>
  <printOptions horizontalCentered="1"/>
  <pageMargins left="0.62992125984251968" right="0.6692913385826772" top="0.74803149606299213" bottom="0.3149606299212598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34"/>
  <sheetViews>
    <sheetView workbookViewId="0">
      <selection activeCell="A18" sqref="A18:XFD18"/>
    </sheetView>
  </sheetViews>
  <sheetFormatPr defaultColWidth="9.25" defaultRowHeight="24" customHeight="1" x14ac:dyDescent="0.15"/>
  <cols>
    <col min="1" max="1" width="3.5" style="1" customWidth="1"/>
    <col min="2" max="2" width="50.375" style="1" bestFit="1" customWidth="1"/>
    <col min="3" max="3" width="27.875" style="1" customWidth="1"/>
    <col min="4" max="16384" width="9.25" style="1"/>
  </cols>
  <sheetData>
    <row r="1" spans="1:3" ht="24" customHeight="1" x14ac:dyDescent="0.15">
      <c r="A1" s="1" t="s">
        <v>121</v>
      </c>
      <c r="B1" s="1" t="s">
        <v>184</v>
      </c>
    </row>
    <row r="2" spans="1:3" ht="24" customHeight="1" x14ac:dyDescent="0.15">
      <c r="B2" s="1" t="s">
        <v>221</v>
      </c>
    </row>
    <row r="4" spans="1:3" ht="24" customHeight="1" x14ac:dyDescent="0.15">
      <c r="B4" s="51" t="s">
        <v>222</v>
      </c>
      <c r="C4" s="35" t="s">
        <v>101</v>
      </c>
    </row>
    <row r="5" spans="1:3" ht="24" customHeight="1" x14ac:dyDescent="0.15">
      <c r="B5" s="103" t="s">
        <v>185</v>
      </c>
      <c r="C5" s="103" t="s">
        <v>149</v>
      </c>
    </row>
    <row r="6" spans="1:3" ht="24" customHeight="1" x14ac:dyDescent="0.15">
      <c r="B6" s="84" t="s">
        <v>98</v>
      </c>
      <c r="C6" s="50">
        <v>1015000</v>
      </c>
    </row>
    <row r="7" spans="1:3" ht="24" customHeight="1" x14ac:dyDescent="0.15">
      <c r="B7" s="84" t="s">
        <v>99</v>
      </c>
      <c r="C7" s="50">
        <v>130000</v>
      </c>
    </row>
    <row r="8" spans="1:3" ht="24" customHeight="1" x14ac:dyDescent="0.15">
      <c r="B8" s="84" t="s">
        <v>223</v>
      </c>
      <c r="C8" s="50">
        <v>100000</v>
      </c>
    </row>
    <row r="9" spans="1:3" ht="24" customHeight="1" x14ac:dyDescent="0.15">
      <c r="B9" s="84" t="s">
        <v>111</v>
      </c>
      <c r="C9" s="50">
        <v>10000</v>
      </c>
    </row>
    <row r="10" spans="1:3" ht="24" customHeight="1" x14ac:dyDescent="0.15">
      <c r="B10" s="84" t="s">
        <v>112</v>
      </c>
      <c r="C10" s="50">
        <v>52640</v>
      </c>
    </row>
    <row r="11" spans="1:3" ht="24" customHeight="1" x14ac:dyDescent="0.15">
      <c r="B11" s="84" t="s">
        <v>113</v>
      </c>
      <c r="C11" s="50">
        <v>12171</v>
      </c>
    </row>
    <row r="12" spans="1:3" ht="24" customHeight="1" x14ac:dyDescent="0.15">
      <c r="B12" s="84" t="s">
        <v>114</v>
      </c>
      <c r="C12" s="50">
        <v>97713</v>
      </c>
    </row>
    <row r="13" spans="1:3" ht="24" customHeight="1" x14ac:dyDescent="0.15">
      <c r="B13" s="84" t="s">
        <v>115</v>
      </c>
      <c r="C13" s="138">
        <v>105508</v>
      </c>
    </row>
    <row r="14" spans="1:3" ht="24" customHeight="1" x14ac:dyDescent="0.15">
      <c r="B14" s="84" t="s">
        <v>127</v>
      </c>
      <c r="C14" s="138">
        <v>15231</v>
      </c>
    </row>
    <row r="15" spans="1:3" ht="24" customHeight="1" x14ac:dyDescent="0.15">
      <c r="B15" s="84" t="s">
        <v>128</v>
      </c>
      <c r="C15" s="138">
        <v>0</v>
      </c>
    </row>
    <row r="16" spans="1:3" ht="24" customHeight="1" x14ac:dyDescent="0.15">
      <c r="B16" s="84"/>
      <c r="C16" s="50"/>
    </row>
    <row r="17" spans="2:3" ht="24" customHeight="1" x14ac:dyDescent="0.15">
      <c r="B17" s="30"/>
      <c r="C17" s="50"/>
    </row>
    <row r="18" spans="2:3" ht="24" customHeight="1" x14ac:dyDescent="0.15">
      <c r="B18" s="30"/>
      <c r="C18" s="50"/>
    </row>
    <row r="19" spans="2:3" ht="24" customHeight="1" x14ac:dyDescent="0.15">
      <c r="B19" s="30"/>
      <c r="C19" s="50"/>
    </row>
    <row r="20" spans="2:3" ht="24" customHeight="1" x14ac:dyDescent="0.15">
      <c r="B20" s="30"/>
      <c r="C20" s="50"/>
    </row>
    <row r="21" spans="2:3" ht="24" customHeight="1" x14ac:dyDescent="0.15">
      <c r="B21" s="30"/>
      <c r="C21" s="50"/>
    </row>
    <row r="22" spans="2:3" ht="24" customHeight="1" x14ac:dyDescent="0.15">
      <c r="B22" s="28" t="s">
        <v>116</v>
      </c>
      <c r="C22" s="50">
        <f>SUM(C6:C21)</f>
        <v>1538263</v>
      </c>
    </row>
    <row r="23" spans="2:3" ht="24" customHeight="1" x14ac:dyDescent="0.15">
      <c r="B23" s="19"/>
      <c r="C23" s="19"/>
    </row>
    <row r="24" spans="2:3" ht="24" customHeight="1" x14ac:dyDescent="0.15">
      <c r="B24" s="19"/>
      <c r="C24" s="19"/>
    </row>
    <row r="25" spans="2:3" ht="24" customHeight="1" x14ac:dyDescent="0.15">
      <c r="B25" s="19"/>
      <c r="C25" s="19"/>
    </row>
    <row r="26" spans="2:3" ht="24" customHeight="1" x14ac:dyDescent="0.15">
      <c r="B26" s="19"/>
      <c r="C26" s="19"/>
    </row>
    <row r="27" spans="2:3" ht="24" customHeight="1" x14ac:dyDescent="0.15">
      <c r="B27" s="19"/>
      <c r="C27" s="19"/>
    </row>
    <row r="28" spans="2:3" ht="24" customHeight="1" x14ac:dyDescent="0.15">
      <c r="B28" s="19"/>
      <c r="C28" s="19"/>
    </row>
    <row r="29" spans="2:3" ht="24" customHeight="1" x14ac:dyDescent="0.15">
      <c r="B29" s="19"/>
      <c r="C29" s="19"/>
    </row>
    <row r="30" spans="2:3" ht="24" customHeight="1" x14ac:dyDescent="0.15">
      <c r="B30" s="19"/>
      <c r="C30" s="19"/>
    </row>
    <row r="31" spans="2:3" ht="24" customHeight="1" x14ac:dyDescent="0.15">
      <c r="B31" s="225"/>
      <c r="C31" s="225"/>
    </row>
    <row r="34" spans="1:3" ht="24" customHeight="1" x14ac:dyDescent="0.15">
      <c r="A34" s="224">
        <f>'30歳出状況・特会'!A37:K37+1</f>
        <v>9</v>
      </c>
      <c r="B34" s="224"/>
      <c r="C34" s="224"/>
    </row>
  </sheetData>
  <mergeCells count="2">
    <mergeCell ref="A34:C34"/>
    <mergeCell ref="B31:C31"/>
  </mergeCells>
  <phoneticPr fontId="2"/>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2"/>
  <sheetViews>
    <sheetView workbookViewId="0">
      <selection activeCell="C17" sqref="C17"/>
    </sheetView>
  </sheetViews>
  <sheetFormatPr defaultColWidth="9.25" defaultRowHeight="15.75" customHeight="1" x14ac:dyDescent="0.15"/>
  <cols>
    <col min="1" max="1" width="3.5" style="1" bestFit="1" customWidth="1"/>
    <col min="2" max="3" width="31.375" style="1" customWidth="1"/>
    <col min="4" max="4" width="21.875" style="1" customWidth="1"/>
    <col min="5" max="16384" width="9.25" style="1"/>
  </cols>
  <sheetData>
    <row r="1" spans="1:8" ht="15.75" customHeight="1" x14ac:dyDescent="0.15">
      <c r="A1" s="1" t="s">
        <v>123</v>
      </c>
      <c r="B1" s="1" t="s">
        <v>187</v>
      </c>
    </row>
    <row r="3" spans="1:8" ht="15.75" customHeight="1" x14ac:dyDescent="0.15">
      <c r="B3" s="1" t="s">
        <v>224</v>
      </c>
    </row>
    <row r="4" spans="1:8" ht="15.75" customHeight="1" x14ac:dyDescent="0.15">
      <c r="E4" s="83"/>
      <c r="F4" s="83"/>
      <c r="G4" s="83"/>
      <c r="H4" s="83"/>
    </row>
    <row r="5" spans="1:8" ht="26.25" customHeight="1" x14ac:dyDescent="0.15">
      <c r="B5" s="57" t="s">
        <v>225</v>
      </c>
      <c r="C5" s="57"/>
      <c r="D5" s="40" t="s">
        <v>101</v>
      </c>
      <c r="F5" s="59"/>
      <c r="G5" s="59"/>
      <c r="H5" s="59"/>
    </row>
    <row r="6" spans="1:8" ht="29.25" customHeight="1" x14ac:dyDescent="0.15">
      <c r="B6" s="106" t="s">
        <v>185</v>
      </c>
      <c r="C6" s="104" t="s">
        <v>102</v>
      </c>
      <c r="D6" s="104"/>
    </row>
    <row r="7" spans="1:8" ht="15.75" customHeight="1" x14ac:dyDescent="0.15">
      <c r="B7" s="84" t="s">
        <v>100</v>
      </c>
      <c r="C7" s="50">
        <v>1000000</v>
      </c>
      <c r="D7" s="76"/>
    </row>
    <row r="8" spans="1:8" ht="15.75" customHeight="1" x14ac:dyDescent="0.15">
      <c r="B8" s="84"/>
      <c r="C8" s="50"/>
      <c r="D8" s="76"/>
    </row>
    <row r="9" spans="1:8" ht="15.75" customHeight="1" x14ac:dyDescent="0.15">
      <c r="B9" s="84"/>
      <c r="C9" s="50"/>
      <c r="D9" s="76"/>
    </row>
    <row r="10" spans="1:8" ht="15.75" customHeight="1" x14ac:dyDescent="0.15">
      <c r="B10" s="105" t="s">
        <v>186</v>
      </c>
      <c r="C10" s="50">
        <f>SUM(C7:D9)</f>
        <v>1000000</v>
      </c>
      <c r="D10" s="76"/>
    </row>
    <row r="11" spans="1:8" ht="15.75" customHeight="1" x14ac:dyDescent="0.15">
      <c r="B11" s="5"/>
      <c r="C11" s="5"/>
      <c r="D11" s="5"/>
      <c r="E11" s="5"/>
      <c r="F11" s="5"/>
      <c r="G11" s="5"/>
      <c r="H11" s="5"/>
    </row>
    <row r="12" spans="1:8" ht="15.75" customHeight="1" x14ac:dyDescent="0.15">
      <c r="B12" s="5"/>
      <c r="C12" s="5"/>
      <c r="D12" s="5"/>
      <c r="E12" s="5"/>
      <c r="F12" s="5"/>
      <c r="G12" s="5"/>
      <c r="H12" s="5"/>
    </row>
    <row r="13" spans="1:8" ht="15.75" customHeight="1" x14ac:dyDescent="0.15">
      <c r="B13" s="5"/>
      <c r="C13" s="5"/>
      <c r="D13" s="5"/>
      <c r="E13" s="5"/>
      <c r="F13" s="5"/>
      <c r="G13" s="5"/>
      <c r="H13" s="5"/>
    </row>
    <row r="14" spans="1:8" ht="15.75" customHeight="1" x14ac:dyDescent="0.15">
      <c r="B14" s="5"/>
      <c r="C14" s="5"/>
      <c r="D14" s="5"/>
      <c r="E14" s="5"/>
      <c r="F14" s="5"/>
      <c r="G14" s="5"/>
      <c r="H14" s="5"/>
    </row>
    <row r="15" spans="1:8" ht="15.75" customHeight="1" x14ac:dyDescent="0.15">
      <c r="B15" s="5"/>
      <c r="C15" s="5"/>
      <c r="D15" s="5"/>
      <c r="E15" s="5"/>
      <c r="F15" s="5"/>
      <c r="G15" s="5"/>
      <c r="H15" s="5"/>
    </row>
    <row r="16" spans="1:8" ht="15.75" customHeight="1" x14ac:dyDescent="0.15">
      <c r="B16" s="5"/>
      <c r="C16" s="5"/>
      <c r="D16" s="5"/>
      <c r="E16" s="5"/>
      <c r="F16" s="5"/>
      <c r="G16" s="5"/>
      <c r="H16" s="5"/>
    </row>
    <row r="17" spans="2:8" ht="15.75" customHeight="1" x14ac:dyDescent="0.15">
      <c r="B17" s="5"/>
      <c r="C17" s="5"/>
      <c r="D17" s="5"/>
      <c r="E17" s="5"/>
      <c r="F17" s="5"/>
      <c r="G17" s="5"/>
      <c r="H17" s="5"/>
    </row>
    <row r="18" spans="2:8" ht="15.75" customHeight="1" x14ac:dyDescent="0.15">
      <c r="B18" s="5"/>
      <c r="C18" s="5"/>
      <c r="D18" s="5"/>
      <c r="E18" s="5"/>
      <c r="F18" s="5"/>
      <c r="G18" s="5"/>
      <c r="H18" s="5"/>
    </row>
    <row r="19" spans="2:8" ht="15.75" customHeight="1" x14ac:dyDescent="0.15">
      <c r="B19" s="5"/>
      <c r="C19" s="5"/>
      <c r="D19" s="5"/>
      <c r="E19" s="5"/>
      <c r="F19" s="5"/>
      <c r="G19" s="5"/>
      <c r="H19" s="5"/>
    </row>
    <row r="20" spans="2:8" ht="15.75" customHeight="1" x14ac:dyDescent="0.15">
      <c r="B20" s="5"/>
      <c r="C20" s="5"/>
      <c r="D20" s="5"/>
      <c r="E20" s="5"/>
      <c r="F20" s="5"/>
      <c r="G20" s="5"/>
      <c r="H20" s="5"/>
    </row>
    <row r="21" spans="2:8" ht="15.75" customHeight="1" x14ac:dyDescent="0.15">
      <c r="B21" s="5"/>
      <c r="C21" s="5"/>
      <c r="D21" s="5"/>
      <c r="E21" s="5"/>
      <c r="F21" s="5"/>
      <c r="G21" s="5"/>
      <c r="H21" s="5"/>
    </row>
    <row r="22" spans="2:8" ht="15.75" customHeight="1" x14ac:dyDescent="0.15">
      <c r="B22" s="5"/>
      <c r="C22" s="5"/>
      <c r="D22" s="5"/>
      <c r="E22" s="5"/>
      <c r="F22" s="5"/>
      <c r="G22" s="5"/>
      <c r="H22" s="5"/>
    </row>
    <row r="23" spans="2:8" ht="15.75" customHeight="1" x14ac:dyDescent="0.15">
      <c r="B23" s="5"/>
      <c r="C23" s="5"/>
      <c r="D23" s="5"/>
      <c r="E23" s="5"/>
      <c r="F23" s="5"/>
      <c r="G23" s="5"/>
      <c r="H23" s="5"/>
    </row>
    <row r="24" spans="2:8" ht="15.75" customHeight="1" x14ac:dyDescent="0.15">
      <c r="B24" s="5"/>
      <c r="C24" s="5"/>
      <c r="D24" s="5"/>
      <c r="E24" s="5"/>
      <c r="F24" s="5"/>
      <c r="G24" s="5"/>
      <c r="H24" s="5"/>
    </row>
    <row r="25" spans="2:8" ht="15.75" customHeight="1" x14ac:dyDescent="0.15">
      <c r="B25" s="5"/>
      <c r="C25" s="5"/>
      <c r="D25" s="5"/>
      <c r="E25" s="5"/>
      <c r="F25" s="5"/>
      <c r="G25" s="5"/>
      <c r="H25" s="5"/>
    </row>
    <row r="26" spans="2:8" ht="15.75" customHeight="1" x14ac:dyDescent="0.15">
      <c r="B26" s="5"/>
      <c r="C26" s="5"/>
      <c r="D26" s="5"/>
      <c r="E26" s="5"/>
      <c r="F26" s="5"/>
      <c r="G26" s="5"/>
      <c r="H26" s="5"/>
    </row>
    <row r="27" spans="2:8" ht="15.75" customHeight="1" x14ac:dyDescent="0.15">
      <c r="B27" s="5"/>
      <c r="C27" s="5"/>
      <c r="D27" s="5"/>
      <c r="E27" s="5"/>
      <c r="F27" s="5"/>
      <c r="G27" s="5"/>
      <c r="H27" s="5"/>
    </row>
    <row r="28" spans="2:8" ht="15.75" customHeight="1" x14ac:dyDescent="0.15">
      <c r="B28" s="5"/>
      <c r="C28" s="5"/>
      <c r="D28" s="5"/>
      <c r="E28" s="5"/>
      <c r="F28" s="5"/>
      <c r="G28" s="5"/>
      <c r="H28" s="5"/>
    </row>
    <row r="29" spans="2:8" ht="15.75" customHeight="1" x14ac:dyDescent="0.15">
      <c r="B29" s="5"/>
      <c r="C29" s="5"/>
      <c r="D29" s="5"/>
      <c r="E29" s="5"/>
      <c r="F29" s="5"/>
      <c r="G29" s="5"/>
      <c r="H29" s="5"/>
    </row>
    <row r="30" spans="2:8" ht="15.75" customHeight="1" x14ac:dyDescent="0.15">
      <c r="B30" s="5"/>
      <c r="C30" s="5"/>
      <c r="D30" s="5"/>
      <c r="E30" s="5"/>
      <c r="F30" s="5"/>
      <c r="G30" s="5"/>
      <c r="H30" s="5"/>
    </row>
    <row r="31" spans="2:8" ht="15.75" customHeight="1" x14ac:dyDescent="0.15">
      <c r="B31" s="5"/>
      <c r="C31" s="5"/>
      <c r="D31" s="5"/>
      <c r="E31" s="5"/>
      <c r="F31" s="5"/>
      <c r="G31" s="5"/>
      <c r="H31" s="5"/>
    </row>
    <row r="32" spans="2:8" ht="15.75" customHeight="1" x14ac:dyDescent="0.15">
      <c r="B32" s="5"/>
      <c r="C32" s="5"/>
      <c r="D32" s="5"/>
      <c r="E32" s="5"/>
      <c r="F32" s="5"/>
      <c r="G32" s="5"/>
      <c r="H32" s="5"/>
    </row>
    <row r="33" spans="2:8" ht="15.75" customHeight="1" x14ac:dyDescent="0.15">
      <c r="B33" s="5"/>
      <c r="C33" s="5"/>
      <c r="D33" s="5"/>
      <c r="E33" s="5"/>
      <c r="F33" s="5"/>
      <c r="G33" s="5"/>
      <c r="H33" s="5"/>
    </row>
    <row r="34" spans="2:8" ht="15.75" customHeight="1" x14ac:dyDescent="0.15">
      <c r="B34" s="5"/>
      <c r="C34" s="5"/>
      <c r="D34" s="5"/>
      <c r="E34" s="5"/>
      <c r="F34" s="5"/>
      <c r="G34" s="5"/>
      <c r="H34" s="5"/>
    </row>
    <row r="35" spans="2:8" ht="15.75" customHeight="1" x14ac:dyDescent="0.15">
      <c r="B35" s="5"/>
      <c r="C35" s="5"/>
      <c r="D35" s="5"/>
      <c r="E35" s="5"/>
      <c r="F35" s="5"/>
      <c r="G35" s="5"/>
      <c r="H35" s="5"/>
    </row>
    <row r="49" spans="1:9" ht="15.75" customHeight="1" x14ac:dyDescent="0.15">
      <c r="A49" s="75"/>
      <c r="B49" s="75"/>
      <c r="C49" s="75"/>
      <c r="D49" s="75"/>
      <c r="E49" s="75"/>
      <c r="F49" s="75"/>
      <c r="G49" s="75"/>
      <c r="H49" s="75"/>
      <c r="I49" s="75"/>
    </row>
    <row r="52" spans="1:9" ht="15.75" customHeight="1" x14ac:dyDescent="0.15">
      <c r="A52" s="224">
        <f>'30末基金'!A34:C34+1</f>
        <v>10</v>
      </c>
      <c r="B52" s="224"/>
      <c r="C52" s="224"/>
      <c r="D52" s="224"/>
    </row>
  </sheetData>
  <mergeCells count="1">
    <mergeCell ref="A52:D52"/>
  </mergeCells>
  <phoneticPr fontId="2"/>
  <printOptions horizontalCentered="1"/>
  <pageMargins left="0.70866141732283472" right="0.70866141732283472" top="0.74803149606299213" bottom="0.2755905511811023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A23"/>
  <sheetViews>
    <sheetView workbookViewId="0">
      <selection activeCell="B8" sqref="B8"/>
    </sheetView>
  </sheetViews>
  <sheetFormatPr defaultColWidth="9.25" defaultRowHeight="31.5" customHeight="1" x14ac:dyDescent="0.15"/>
  <cols>
    <col min="1" max="1" width="3.875" style="7" bestFit="1" customWidth="1"/>
    <col min="2" max="2" width="9.25" style="7"/>
    <col min="3" max="3" width="3.75" style="7" customWidth="1"/>
    <col min="4" max="5" width="9.25" style="7"/>
    <col min="6" max="6" width="10.125" style="7" customWidth="1"/>
    <col min="7" max="16384" width="9.25" style="7"/>
  </cols>
  <sheetData>
    <row r="1" spans="1:27" ht="31.5" customHeight="1" x14ac:dyDescent="0.15">
      <c r="J1" s="20"/>
    </row>
    <row r="2" spans="1:27" ht="31.5" customHeight="1" x14ac:dyDescent="0.15">
      <c r="A2" s="147" t="s">
        <v>188</v>
      </c>
      <c r="B2" s="147"/>
      <c r="C2" s="147"/>
      <c r="D2" s="147"/>
      <c r="E2" s="147"/>
      <c r="F2" s="147"/>
      <c r="G2" s="147"/>
      <c r="H2" s="147"/>
      <c r="I2" s="147"/>
      <c r="J2" s="147"/>
      <c r="K2" s="55"/>
      <c r="L2" s="55"/>
      <c r="M2" s="55"/>
      <c r="N2" s="55"/>
      <c r="O2" s="55"/>
      <c r="P2" s="55"/>
      <c r="Q2" s="55"/>
      <c r="R2" s="55"/>
      <c r="S2" s="55"/>
      <c r="T2" s="55"/>
      <c r="U2" s="55"/>
      <c r="V2" s="55"/>
      <c r="W2" s="55"/>
      <c r="X2" s="55"/>
      <c r="Y2" s="55"/>
      <c r="Z2" s="55"/>
      <c r="AA2" s="55"/>
    </row>
    <row r="3" spans="1:27" ht="31.5" customHeight="1" x14ac:dyDescent="0.15">
      <c r="J3" s="20"/>
    </row>
    <row r="4" spans="1:27" ht="31.5" customHeight="1" x14ac:dyDescent="0.15">
      <c r="J4" s="20"/>
    </row>
    <row r="5" spans="1:27" ht="31.5" customHeight="1" x14ac:dyDescent="0.15">
      <c r="A5" s="11" t="s">
        <v>117</v>
      </c>
      <c r="B5" s="16" t="s">
        <v>125</v>
      </c>
      <c r="C5" s="8"/>
      <c r="D5" s="146" t="s">
        <v>173</v>
      </c>
      <c r="E5" s="146"/>
      <c r="F5" s="146"/>
      <c r="G5" s="146"/>
      <c r="H5" s="146"/>
      <c r="I5" s="146"/>
      <c r="J5" s="20">
        <v>1</v>
      </c>
    </row>
    <row r="6" spans="1:27" ht="31.5" customHeight="1" x14ac:dyDescent="0.15">
      <c r="A6" s="21"/>
      <c r="J6" s="20"/>
    </row>
    <row r="7" spans="1:27" ht="31.5" customHeight="1" x14ac:dyDescent="0.15">
      <c r="A7" s="11" t="s">
        <v>118</v>
      </c>
      <c r="B7" s="8" t="s">
        <v>206</v>
      </c>
      <c r="C7" s="8"/>
      <c r="D7" s="8"/>
      <c r="E7" s="8"/>
      <c r="F7" s="8"/>
      <c r="G7" s="8"/>
      <c r="H7" s="8"/>
      <c r="I7" s="8"/>
      <c r="J7" s="20"/>
      <c r="K7" s="12"/>
      <c r="L7" s="12"/>
      <c r="M7" s="12"/>
      <c r="N7" s="12"/>
      <c r="O7" s="12"/>
      <c r="P7" s="12"/>
      <c r="Q7" s="12"/>
      <c r="R7" s="12"/>
      <c r="S7" s="12"/>
      <c r="T7" s="12"/>
      <c r="U7" s="12"/>
      <c r="V7" s="12"/>
      <c r="W7" s="12"/>
      <c r="X7" s="12"/>
      <c r="Y7" s="12"/>
    </row>
    <row r="8" spans="1:27" ht="31.5" customHeight="1" x14ac:dyDescent="0.15">
      <c r="A8" s="21"/>
      <c r="J8" s="20"/>
    </row>
    <row r="9" spans="1:27" ht="31.5" customHeight="1" x14ac:dyDescent="0.15">
      <c r="A9" s="21"/>
      <c r="B9" s="9"/>
      <c r="C9" s="21">
        <v>1</v>
      </c>
      <c r="D9" s="148" t="s">
        <v>166</v>
      </c>
      <c r="E9" s="148"/>
      <c r="F9" s="148"/>
      <c r="G9" s="148"/>
      <c r="H9" s="148"/>
      <c r="I9" s="86" t="s">
        <v>155</v>
      </c>
      <c r="J9" s="20">
        <v>2</v>
      </c>
    </row>
    <row r="10" spans="1:27" ht="31.5" customHeight="1" x14ac:dyDescent="0.15">
      <c r="A10" s="21"/>
      <c r="B10" s="10"/>
      <c r="C10" s="21">
        <v>2</v>
      </c>
      <c r="D10" s="148" t="s">
        <v>175</v>
      </c>
      <c r="E10" s="148"/>
      <c r="F10" s="148"/>
      <c r="G10" s="146" t="s">
        <v>150</v>
      </c>
      <c r="H10" s="146"/>
      <c r="I10" s="146"/>
      <c r="J10" s="20">
        <v>3</v>
      </c>
    </row>
    <row r="11" spans="1:27" ht="31.5" customHeight="1" x14ac:dyDescent="0.15">
      <c r="A11" s="21"/>
      <c r="B11" s="9"/>
      <c r="C11" s="21">
        <v>3</v>
      </c>
      <c r="D11" s="148" t="s">
        <v>176</v>
      </c>
      <c r="E11" s="148"/>
      <c r="F11" s="148"/>
      <c r="G11" s="146" t="s">
        <v>150</v>
      </c>
      <c r="H11" s="146"/>
      <c r="I11" s="146"/>
      <c r="J11" s="20">
        <v>4</v>
      </c>
    </row>
    <row r="12" spans="1:27" ht="31.5" customHeight="1" x14ac:dyDescent="0.15">
      <c r="A12" s="21"/>
      <c r="B12" s="9"/>
      <c r="C12" s="56"/>
      <c r="D12" s="14"/>
      <c r="I12" s="12"/>
      <c r="J12" s="20"/>
      <c r="K12" s="12"/>
      <c r="L12" s="12"/>
      <c r="M12" s="12"/>
      <c r="N12" s="12"/>
      <c r="O12" s="12"/>
      <c r="P12" s="12"/>
      <c r="Q12" s="12"/>
      <c r="R12" s="12"/>
      <c r="S12" s="12"/>
      <c r="T12" s="12"/>
      <c r="U12" s="12"/>
      <c r="V12" s="12"/>
      <c r="W12" s="12"/>
      <c r="X12" s="12"/>
      <c r="Y12" s="12"/>
      <c r="Z12" s="21"/>
    </row>
    <row r="13" spans="1:27" ht="31.5" customHeight="1" x14ac:dyDescent="0.15">
      <c r="A13" s="21"/>
      <c r="B13" s="10"/>
      <c r="C13" s="10"/>
      <c r="J13" s="20"/>
      <c r="Z13" s="21"/>
    </row>
    <row r="14" spans="1:27" ht="31.5" customHeight="1" x14ac:dyDescent="0.15">
      <c r="A14" s="21"/>
      <c r="B14" s="9"/>
      <c r="C14" s="10"/>
      <c r="E14" s="8"/>
      <c r="G14" s="12"/>
      <c r="H14" s="12"/>
      <c r="I14" s="12"/>
      <c r="J14" s="20"/>
      <c r="K14" s="12"/>
      <c r="L14" s="12"/>
      <c r="M14" s="12"/>
      <c r="N14" s="12"/>
      <c r="O14" s="12"/>
      <c r="P14" s="12"/>
      <c r="Q14" s="12"/>
      <c r="R14" s="12"/>
      <c r="S14" s="12"/>
      <c r="T14" s="12"/>
      <c r="U14" s="12"/>
      <c r="V14" s="12"/>
      <c r="W14" s="12"/>
      <c r="X14" s="12"/>
      <c r="Y14" s="12"/>
      <c r="Z14" s="21"/>
    </row>
    <row r="15" spans="1:27" ht="31.5" customHeight="1" x14ac:dyDescent="0.15">
      <c r="A15" s="21"/>
      <c r="B15" s="10"/>
      <c r="C15" s="14"/>
      <c r="J15" s="20"/>
      <c r="K15" s="12"/>
      <c r="L15" s="12"/>
      <c r="M15" s="12"/>
      <c r="N15" s="12"/>
      <c r="O15" s="12"/>
      <c r="P15" s="12"/>
      <c r="Q15" s="12"/>
      <c r="R15" s="12"/>
      <c r="S15" s="12"/>
      <c r="T15" s="12"/>
      <c r="U15" s="12"/>
      <c r="V15" s="12"/>
      <c r="W15" s="12"/>
      <c r="X15" s="12"/>
      <c r="Y15" s="12"/>
      <c r="Z15" s="21"/>
    </row>
    <row r="16" spans="1:27" ht="31.5" customHeight="1" x14ac:dyDescent="0.15">
      <c r="A16" s="11" t="s">
        <v>119</v>
      </c>
      <c r="B16" s="11" t="s">
        <v>204</v>
      </c>
      <c r="C16" s="15"/>
      <c r="D16" s="8"/>
      <c r="E16" s="8"/>
      <c r="F16" s="8"/>
      <c r="G16" s="8"/>
      <c r="H16" s="8"/>
      <c r="I16" s="8"/>
      <c r="J16" s="9"/>
      <c r="K16" s="8"/>
      <c r="T16" s="12"/>
      <c r="U16" s="12"/>
      <c r="V16" s="12"/>
      <c r="W16" s="12"/>
      <c r="X16" s="12"/>
      <c r="Y16" s="12"/>
      <c r="Z16" s="21"/>
    </row>
    <row r="17" spans="1:26" ht="31.5" customHeight="1" x14ac:dyDescent="0.15">
      <c r="A17" s="21"/>
      <c r="B17" s="10"/>
      <c r="C17" s="13">
        <v>1</v>
      </c>
      <c r="D17" s="148" t="s">
        <v>177</v>
      </c>
      <c r="E17" s="148"/>
      <c r="F17" s="146" t="s">
        <v>152</v>
      </c>
      <c r="G17" s="146"/>
      <c r="H17" s="146"/>
      <c r="I17" s="146"/>
      <c r="J17" s="20">
        <v>6</v>
      </c>
    </row>
    <row r="18" spans="1:26" ht="31.5" customHeight="1" x14ac:dyDescent="0.15">
      <c r="A18" s="21"/>
      <c r="B18" s="10"/>
      <c r="C18" s="13">
        <v>2</v>
      </c>
      <c r="D18" s="148" t="s">
        <v>178</v>
      </c>
      <c r="E18" s="148"/>
      <c r="F18" s="148"/>
      <c r="G18" s="146" t="s">
        <v>153</v>
      </c>
      <c r="H18" s="146"/>
      <c r="I18" s="146"/>
      <c r="J18" s="20">
        <v>7</v>
      </c>
    </row>
    <row r="19" spans="1:26" ht="31.5" customHeight="1" x14ac:dyDescent="0.15">
      <c r="A19" s="21"/>
      <c r="B19" s="10"/>
      <c r="C19" s="13">
        <v>3</v>
      </c>
      <c r="D19" s="148" t="s">
        <v>120</v>
      </c>
      <c r="E19" s="148"/>
      <c r="F19" s="148"/>
      <c r="G19" s="146" t="s">
        <v>151</v>
      </c>
      <c r="H19" s="146"/>
      <c r="I19" s="146"/>
      <c r="J19" s="20">
        <v>8</v>
      </c>
    </row>
    <row r="20" spans="1:26" ht="31.5" customHeight="1" x14ac:dyDescent="0.15">
      <c r="A20" s="21"/>
      <c r="C20" s="10"/>
      <c r="J20" s="20"/>
      <c r="Z20" s="21"/>
    </row>
    <row r="21" spans="1:26" ht="31.5" customHeight="1" x14ac:dyDescent="0.15">
      <c r="A21" s="11" t="s">
        <v>121</v>
      </c>
      <c r="B21" s="8" t="s">
        <v>122</v>
      </c>
      <c r="C21" s="10"/>
      <c r="D21" s="146" t="s">
        <v>173</v>
      </c>
      <c r="E21" s="146"/>
      <c r="F21" s="146"/>
      <c r="G21" s="146"/>
      <c r="H21" s="146"/>
      <c r="I21" s="146"/>
      <c r="J21" s="20">
        <v>9</v>
      </c>
    </row>
    <row r="22" spans="1:26" ht="31.5" customHeight="1" x14ac:dyDescent="0.15">
      <c r="A22" s="21"/>
      <c r="J22" s="20"/>
    </row>
    <row r="23" spans="1:26" ht="31.5" customHeight="1" x14ac:dyDescent="0.15">
      <c r="A23" s="11" t="s">
        <v>123</v>
      </c>
      <c r="B23" s="8" t="s">
        <v>124</v>
      </c>
      <c r="E23" s="146" t="s">
        <v>154</v>
      </c>
      <c r="F23" s="146"/>
      <c r="G23" s="146"/>
      <c r="H23" s="146"/>
      <c r="I23" s="146"/>
      <c r="J23" s="20">
        <v>10</v>
      </c>
    </row>
  </sheetData>
  <mergeCells count="15">
    <mergeCell ref="D21:I21"/>
    <mergeCell ref="E23:I23"/>
    <mergeCell ref="A2:J2"/>
    <mergeCell ref="D10:F10"/>
    <mergeCell ref="D11:F11"/>
    <mergeCell ref="D17:E17"/>
    <mergeCell ref="D18:F18"/>
    <mergeCell ref="D19:F19"/>
    <mergeCell ref="D5:I5"/>
    <mergeCell ref="G10:I10"/>
    <mergeCell ref="G11:I11"/>
    <mergeCell ref="F17:I17"/>
    <mergeCell ref="G18:I18"/>
    <mergeCell ref="G19:I19"/>
    <mergeCell ref="D9:H9"/>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13"/>
  <sheetViews>
    <sheetView workbookViewId="0">
      <selection activeCell="A9" sqref="A9:A11"/>
    </sheetView>
  </sheetViews>
  <sheetFormatPr defaultColWidth="8.75" defaultRowHeight="14.25" x14ac:dyDescent="0.15"/>
  <cols>
    <col min="1" max="1" width="84.375" style="1" customWidth="1"/>
    <col min="2" max="16384" width="8.75" style="1"/>
  </cols>
  <sheetData>
    <row r="1" spans="1:4" ht="30" customHeight="1" x14ac:dyDescent="0.15">
      <c r="A1" s="132" t="s">
        <v>198</v>
      </c>
    </row>
    <row r="2" spans="1:4" ht="54.75" customHeight="1" x14ac:dyDescent="0.15">
      <c r="A2" s="150" t="s">
        <v>197</v>
      </c>
    </row>
    <row r="3" spans="1:4" ht="54.75" customHeight="1" x14ac:dyDescent="0.15">
      <c r="A3" s="150"/>
      <c r="D3" s="1" t="s">
        <v>196</v>
      </c>
    </row>
    <row r="4" spans="1:4" x14ac:dyDescent="0.15">
      <c r="A4" s="61"/>
    </row>
    <row r="7" spans="1:4" x14ac:dyDescent="0.15">
      <c r="A7" s="3" t="s">
        <v>164</v>
      </c>
    </row>
    <row r="9" spans="1:4" ht="176.25" customHeight="1" x14ac:dyDescent="0.15">
      <c r="A9" s="149" t="s">
        <v>228</v>
      </c>
      <c r="B9" s="18"/>
    </row>
    <row r="10" spans="1:4" ht="176.25" customHeight="1" x14ac:dyDescent="0.15">
      <c r="A10" s="149"/>
    </row>
    <row r="11" spans="1:4" ht="176.25" customHeight="1" x14ac:dyDescent="0.15">
      <c r="A11" s="149"/>
    </row>
    <row r="13" spans="1:4" x14ac:dyDescent="0.15">
      <c r="A13" s="81" t="s">
        <v>134</v>
      </c>
    </row>
  </sheetData>
  <mergeCells count="2">
    <mergeCell ref="A9:A11"/>
    <mergeCell ref="A2:A3"/>
  </mergeCells>
  <phoneticPr fontId="2"/>
  <printOptions horizontalCentered="1" verticalCentered="1"/>
  <pageMargins left="0.70866141732283472" right="0.70866141732283472" top="1.1417322834645669" bottom="0.2755905511811023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W40"/>
  <sheetViews>
    <sheetView topLeftCell="A4" zoomScale="90" zoomScaleNormal="90" workbookViewId="0">
      <selection activeCell="E19" sqref="E19"/>
    </sheetView>
  </sheetViews>
  <sheetFormatPr defaultColWidth="9.25" defaultRowHeight="20.25" customHeight="1" x14ac:dyDescent="0.15"/>
  <cols>
    <col min="1" max="1" width="3" style="1" customWidth="1"/>
    <col min="2" max="2" width="29.125" style="1" customWidth="1"/>
    <col min="3" max="5" width="13.75" style="1" customWidth="1"/>
    <col min="6" max="6" width="11.75" style="1" customWidth="1"/>
    <col min="7" max="16384" width="9.25" style="1"/>
  </cols>
  <sheetData>
    <row r="1" spans="1:22" ht="20.25" customHeight="1" x14ac:dyDescent="0.15">
      <c r="A1" s="3" t="s">
        <v>118</v>
      </c>
      <c r="B1" s="3" t="s">
        <v>207</v>
      </c>
    </row>
    <row r="3" spans="1:22" ht="20.25" customHeight="1" x14ac:dyDescent="0.15">
      <c r="A3" s="1">
        <v>1</v>
      </c>
      <c r="B3" s="155" t="s">
        <v>165</v>
      </c>
      <c r="C3" s="155"/>
    </row>
    <row r="4" spans="1:22" ht="20.25" customHeight="1" x14ac:dyDescent="0.15">
      <c r="B4" s="153" t="s">
        <v>226</v>
      </c>
      <c r="C4" s="153"/>
      <c r="D4" s="153"/>
      <c r="E4" s="153"/>
      <c r="F4" s="153"/>
      <c r="G4" s="61"/>
      <c r="H4" s="61"/>
      <c r="I4" s="61"/>
      <c r="J4" s="18"/>
      <c r="K4" s="18"/>
      <c r="L4" s="18"/>
      <c r="M4" s="18"/>
      <c r="N4" s="18"/>
      <c r="O4" s="18"/>
      <c r="P4" s="18"/>
      <c r="Q4" s="18"/>
      <c r="R4" s="18"/>
      <c r="S4" s="18"/>
      <c r="T4" s="18"/>
      <c r="U4" s="18"/>
      <c r="V4" s="18"/>
    </row>
    <row r="5" spans="1:22" ht="20.25" customHeight="1" x14ac:dyDescent="0.15">
      <c r="B5" s="153"/>
      <c r="C5" s="153"/>
      <c r="D5" s="153"/>
      <c r="E5" s="153"/>
      <c r="F5" s="153"/>
      <c r="G5" s="61"/>
      <c r="H5" s="61"/>
      <c r="I5" s="61"/>
      <c r="J5" s="18"/>
      <c r="K5" s="18"/>
      <c r="L5" s="18"/>
      <c r="M5" s="18"/>
      <c r="N5" s="18"/>
      <c r="O5" s="18"/>
      <c r="P5" s="18"/>
      <c r="Q5" s="18"/>
      <c r="R5" s="18"/>
      <c r="S5" s="18"/>
      <c r="T5" s="18"/>
      <c r="U5" s="18"/>
      <c r="V5" s="18"/>
    </row>
    <row r="6" spans="1:22" ht="20.25" customHeight="1" x14ac:dyDescent="0.15">
      <c r="B6" s="153"/>
      <c r="C6" s="153"/>
      <c r="D6" s="153"/>
      <c r="E6" s="153"/>
      <c r="F6" s="153"/>
      <c r="G6" s="61"/>
      <c r="H6" s="61"/>
      <c r="I6" s="61"/>
      <c r="J6" s="18"/>
      <c r="K6" s="18"/>
      <c r="L6" s="18"/>
      <c r="M6" s="18"/>
      <c r="N6" s="18"/>
      <c r="O6" s="18"/>
      <c r="P6" s="18"/>
      <c r="Q6" s="18"/>
      <c r="R6" s="18"/>
      <c r="S6" s="18"/>
      <c r="T6" s="18"/>
      <c r="U6" s="18"/>
      <c r="V6" s="18"/>
    </row>
    <row r="7" spans="1:22" ht="20.25" customHeight="1" x14ac:dyDescent="0.15">
      <c r="B7" s="153"/>
      <c r="C7" s="153"/>
      <c r="D7" s="153"/>
      <c r="E7" s="153"/>
      <c r="F7" s="153"/>
      <c r="G7" s="61"/>
      <c r="H7" s="61"/>
      <c r="I7" s="61"/>
      <c r="J7" s="18"/>
      <c r="K7" s="18"/>
      <c r="L7" s="18"/>
      <c r="M7" s="18"/>
      <c r="N7" s="18"/>
      <c r="O7" s="18"/>
      <c r="P7" s="18"/>
      <c r="Q7" s="18"/>
      <c r="R7" s="18"/>
      <c r="S7" s="18"/>
      <c r="T7" s="18"/>
      <c r="U7" s="18"/>
      <c r="V7" s="18"/>
    </row>
    <row r="8" spans="1:22" ht="9" customHeight="1" x14ac:dyDescent="0.15">
      <c r="B8" s="23"/>
      <c r="C8" s="23"/>
      <c r="D8" s="23"/>
      <c r="E8" s="23"/>
      <c r="F8" s="23"/>
      <c r="G8" s="23"/>
      <c r="H8" s="23"/>
      <c r="I8" s="23"/>
      <c r="J8" s="23"/>
      <c r="K8" s="23"/>
      <c r="L8" s="23"/>
      <c r="M8" s="23"/>
      <c r="N8" s="23"/>
      <c r="O8" s="23"/>
      <c r="P8" s="23"/>
      <c r="Q8" s="23"/>
      <c r="R8" s="23"/>
      <c r="S8" s="23"/>
      <c r="T8" s="23"/>
      <c r="U8" s="23"/>
      <c r="V8" s="23"/>
    </row>
    <row r="9" spans="1:22" ht="20.25" customHeight="1" x14ac:dyDescent="0.15">
      <c r="B9" s="158" t="s">
        <v>200</v>
      </c>
      <c r="C9" s="158"/>
      <c r="D9" s="158"/>
      <c r="E9" s="159" t="s">
        <v>193</v>
      </c>
      <c r="F9" s="159"/>
      <c r="R9" s="59"/>
      <c r="S9" s="59"/>
      <c r="T9" s="59"/>
      <c r="U9" s="59"/>
    </row>
    <row r="10" spans="1:22" ht="44.25" customHeight="1" x14ac:dyDescent="0.15">
      <c r="B10" s="156" t="s">
        <v>6</v>
      </c>
      <c r="C10" s="47" t="s">
        <v>208</v>
      </c>
      <c r="D10" s="47" t="s">
        <v>201</v>
      </c>
      <c r="E10" s="151" t="s">
        <v>1</v>
      </c>
      <c r="F10" s="152"/>
    </row>
    <row r="11" spans="1:22" ht="14.25" x14ac:dyDescent="0.15">
      <c r="B11" s="157"/>
      <c r="C11" s="26" t="s">
        <v>141</v>
      </c>
      <c r="D11" s="26" t="s">
        <v>142</v>
      </c>
      <c r="E11" s="24" t="s">
        <v>157</v>
      </c>
      <c r="F11" s="24" t="s">
        <v>0</v>
      </c>
    </row>
    <row r="12" spans="1:22" ht="36.75" customHeight="1" x14ac:dyDescent="0.15">
      <c r="B12" s="85" t="s">
        <v>2</v>
      </c>
      <c r="C12" s="62">
        <v>5863256</v>
      </c>
      <c r="D12" s="62">
        <v>6079486</v>
      </c>
      <c r="E12" s="37">
        <f>C12-D12</f>
        <v>-216230</v>
      </c>
      <c r="F12" s="39">
        <f>ROUND((E12/D12)*100,1)</f>
        <v>-3.6</v>
      </c>
    </row>
    <row r="13" spans="1:22" ht="36.75" customHeight="1" x14ac:dyDescent="0.15">
      <c r="B13" s="114" t="s">
        <v>3</v>
      </c>
      <c r="C13" s="124">
        <f>SUBTOTAL(9,C14:C19)</f>
        <v>2894497</v>
      </c>
      <c r="D13" s="124">
        <f>SUBTOTAL(9,D14:D19)</f>
        <v>2969737</v>
      </c>
      <c r="E13" s="125">
        <f t="shared" ref="E13" si="0">C13-D13</f>
        <v>-75240</v>
      </c>
      <c r="F13" s="120">
        <f t="shared" ref="F13:F20" si="1">ROUND((E13/D13)*100,1)</f>
        <v>-2.5</v>
      </c>
    </row>
    <row r="14" spans="1:22" ht="14.25" x14ac:dyDescent="0.15">
      <c r="B14" s="116" t="s">
        <v>7</v>
      </c>
      <c r="C14" s="126">
        <v>1050786</v>
      </c>
      <c r="D14" s="126">
        <v>1009450</v>
      </c>
      <c r="E14" s="127">
        <f t="shared" ref="E14:E19" si="2">C14-D14</f>
        <v>41336</v>
      </c>
      <c r="F14" s="121">
        <f t="shared" si="1"/>
        <v>4.0999999999999996</v>
      </c>
    </row>
    <row r="15" spans="1:22" ht="14.25" x14ac:dyDescent="0.15">
      <c r="B15" s="117" t="s">
        <v>4</v>
      </c>
      <c r="C15" s="128">
        <v>961474</v>
      </c>
      <c r="D15" s="128">
        <v>970552</v>
      </c>
      <c r="E15" s="129">
        <f t="shared" si="2"/>
        <v>-9078</v>
      </c>
      <c r="F15" s="122">
        <f t="shared" si="1"/>
        <v>-0.9</v>
      </c>
    </row>
    <row r="16" spans="1:22" ht="14.25" x14ac:dyDescent="0.15">
      <c r="B16" s="117" t="s">
        <v>158</v>
      </c>
      <c r="C16" s="128">
        <v>181953</v>
      </c>
      <c r="D16" s="128">
        <v>188908</v>
      </c>
      <c r="E16" s="129">
        <f t="shared" si="2"/>
        <v>-6955</v>
      </c>
      <c r="F16" s="122">
        <f t="shared" si="1"/>
        <v>-3.7</v>
      </c>
    </row>
    <row r="17" spans="1:21" ht="28.5" x14ac:dyDescent="0.15">
      <c r="B17" s="119" t="s">
        <v>156</v>
      </c>
      <c r="C17" s="128">
        <v>137789</v>
      </c>
      <c r="D17" s="128">
        <v>128722</v>
      </c>
      <c r="E17" s="129">
        <f t="shared" si="2"/>
        <v>9067</v>
      </c>
      <c r="F17" s="122">
        <f t="shared" si="1"/>
        <v>7</v>
      </c>
    </row>
    <row r="18" spans="1:21" ht="14.25" x14ac:dyDescent="0.15">
      <c r="B18" s="118" t="s">
        <v>5</v>
      </c>
      <c r="C18" s="130">
        <v>446445</v>
      </c>
      <c r="D18" s="130">
        <v>559181</v>
      </c>
      <c r="E18" s="131">
        <f t="shared" si="2"/>
        <v>-112736</v>
      </c>
      <c r="F18" s="123">
        <f t="shared" si="1"/>
        <v>-20.2</v>
      </c>
    </row>
    <row r="19" spans="1:21" ht="36.75" customHeight="1" x14ac:dyDescent="0.15">
      <c r="B19" s="113" t="s">
        <v>195</v>
      </c>
      <c r="C19" s="141">
        <v>116050</v>
      </c>
      <c r="D19" s="62">
        <v>112924</v>
      </c>
      <c r="E19" s="37">
        <f t="shared" si="2"/>
        <v>3126</v>
      </c>
      <c r="F19" s="39">
        <f t="shared" si="1"/>
        <v>2.8</v>
      </c>
    </row>
    <row r="20" spans="1:21" ht="35.25" customHeight="1" x14ac:dyDescent="0.15">
      <c r="B20" s="112" t="s">
        <v>186</v>
      </c>
      <c r="C20" s="63">
        <f>SUBTOTAL(9,C12:C19)</f>
        <v>8757753</v>
      </c>
      <c r="D20" s="63">
        <f>SUBTOTAL(9,D12:D19)</f>
        <v>9049223</v>
      </c>
      <c r="E20" s="64">
        <f>SUM(E12,E13,E19)</f>
        <v>-288344</v>
      </c>
      <c r="F20" s="39">
        <f t="shared" si="1"/>
        <v>-3.2</v>
      </c>
    </row>
    <row r="21" spans="1:21" ht="20.25" customHeight="1" x14ac:dyDescent="0.15">
      <c r="A21" s="19"/>
      <c r="B21" s="19"/>
      <c r="C21" s="19"/>
      <c r="D21" s="19"/>
      <c r="E21" s="65"/>
      <c r="F21" s="19"/>
      <c r="G21" s="5"/>
      <c r="H21" s="5"/>
      <c r="I21" s="5"/>
      <c r="J21" s="5"/>
      <c r="K21" s="5"/>
      <c r="L21" s="5"/>
      <c r="M21" s="5"/>
      <c r="N21" s="5"/>
      <c r="O21" s="5"/>
      <c r="P21" s="5"/>
      <c r="Q21" s="5"/>
      <c r="R21" s="5"/>
      <c r="S21" s="5"/>
      <c r="T21" s="5"/>
      <c r="U21" s="5"/>
    </row>
    <row r="22" spans="1:21" ht="20.25" customHeight="1" x14ac:dyDescent="0.15">
      <c r="A22" s="19"/>
      <c r="B22" s="19"/>
      <c r="C22" s="19"/>
      <c r="D22" s="19"/>
      <c r="E22" s="19"/>
      <c r="F22" s="19"/>
      <c r="G22" s="5"/>
      <c r="H22" s="5"/>
      <c r="I22" s="5"/>
      <c r="J22" s="5"/>
      <c r="K22" s="5"/>
      <c r="L22" s="5"/>
      <c r="M22" s="5"/>
      <c r="N22" s="5"/>
      <c r="O22" s="5"/>
      <c r="P22" s="5"/>
      <c r="Q22" s="5"/>
      <c r="R22" s="5"/>
      <c r="S22" s="5"/>
      <c r="T22" s="5"/>
      <c r="U22" s="5"/>
    </row>
    <row r="23" spans="1:21" ht="20.25" customHeight="1" x14ac:dyDescent="0.15">
      <c r="A23" s="19"/>
      <c r="B23" s="19"/>
      <c r="C23" s="19"/>
      <c r="D23" s="19"/>
      <c r="E23" s="19"/>
      <c r="F23" s="19"/>
      <c r="G23" s="5"/>
      <c r="H23" s="5"/>
      <c r="I23" s="5"/>
      <c r="J23" s="5"/>
      <c r="K23" s="5"/>
      <c r="L23" s="5"/>
      <c r="M23" s="5"/>
      <c r="N23" s="5"/>
      <c r="O23" s="5"/>
      <c r="P23" s="5"/>
      <c r="Q23" s="5"/>
      <c r="R23" s="5"/>
      <c r="S23" s="5"/>
      <c r="T23" s="5"/>
      <c r="U23" s="5"/>
    </row>
    <row r="24" spans="1:21" ht="20.25" customHeight="1" x14ac:dyDescent="0.15">
      <c r="A24" s="19"/>
      <c r="B24" s="19"/>
      <c r="C24" s="19"/>
      <c r="D24" s="19"/>
      <c r="E24" s="19"/>
      <c r="F24" s="19"/>
      <c r="G24" s="5"/>
      <c r="H24" s="5"/>
      <c r="I24" s="5"/>
      <c r="J24" s="5"/>
      <c r="K24" s="5"/>
      <c r="L24" s="5"/>
      <c r="M24" s="5"/>
      <c r="N24" s="5"/>
      <c r="O24" s="5"/>
      <c r="P24" s="5"/>
      <c r="Q24" s="5"/>
      <c r="R24" s="5"/>
      <c r="S24" s="5"/>
      <c r="T24" s="5"/>
      <c r="U24" s="5"/>
    </row>
    <row r="25" spans="1:21" ht="20.25" customHeight="1" x14ac:dyDescent="0.15">
      <c r="A25" s="19"/>
      <c r="B25" s="19"/>
      <c r="C25" s="19"/>
      <c r="D25" s="19"/>
      <c r="E25" s="19"/>
      <c r="F25" s="19"/>
      <c r="G25" s="5"/>
      <c r="H25" s="5"/>
      <c r="I25" s="5"/>
      <c r="J25" s="5"/>
      <c r="K25" s="5"/>
      <c r="L25" s="5"/>
      <c r="M25" s="5"/>
      <c r="N25" s="5"/>
      <c r="O25" s="5"/>
      <c r="P25" s="5"/>
      <c r="Q25" s="5"/>
      <c r="R25" s="5"/>
      <c r="S25" s="5"/>
      <c r="T25" s="5"/>
      <c r="U25" s="5"/>
    </row>
    <row r="26" spans="1:21" ht="20.25" customHeight="1" x14ac:dyDescent="0.15">
      <c r="A26" s="19"/>
      <c r="B26" s="19"/>
      <c r="C26" s="19"/>
      <c r="D26" s="19"/>
      <c r="E26" s="19"/>
      <c r="F26" s="19"/>
      <c r="G26" s="5"/>
      <c r="H26" s="5"/>
      <c r="I26" s="5"/>
      <c r="J26" s="5"/>
      <c r="K26" s="5"/>
      <c r="L26" s="5"/>
      <c r="M26" s="5"/>
      <c r="N26" s="5"/>
      <c r="O26" s="5"/>
      <c r="P26" s="5"/>
      <c r="Q26" s="5"/>
      <c r="R26" s="5"/>
      <c r="S26" s="5"/>
      <c r="T26" s="5"/>
      <c r="U26" s="5"/>
    </row>
    <row r="27" spans="1:21" ht="20.25" customHeight="1" x14ac:dyDescent="0.15">
      <c r="A27" s="19"/>
      <c r="B27" s="19"/>
      <c r="C27" s="19"/>
      <c r="D27" s="19"/>
      <c r="E27" s="19"/>
      <c r="F27" s="19"/>
      <c r="G27" s="5"/>
      <c r="H27" s="5"/>
      <c r="I27" s="5"/>
      <c r="J27" s="5"/>
      <c r="K27" s="5"/>
      <c r="L27" s="5"/>
      <c r="M27" s="5"/>
      <c r="N27" s="5"/>
      <c r="O27" s="5"/>
      <c r="P27" s="5"/>
      <c r="Q27" s="5"/>
      <c r="R27" s="5"/>
      <c r="S27" s="5"/>
      <c r="T27" s="5"/>
      <c r="U27" s="5"/>
    </row>
    <row r="28" spans="1:21" ht="20.25" customHeight="1" x14ac:dyDescent="0.15">
      <c r="A28" s="19"/>
      <c r="B28" s="19"/>
      <c r="C28" s="19"/>
      <c r="D28" s="19"/>
      <c r="E28" s="19"/>
      <c r="F28" s="19"/>
      <c r="G28" s="5"/>
      <c r="H28" s="5"/>
      <c r="I28" s="5"/>
      <c r="J28" s="5"/>
      <c r="K28" s="5"/>
      <c r="L28" s="5"/>
      <c r="M28" s="5"/>
      <c r="N28" s="5"/>
      <c r="O28" s="5"/>
      <c r="P28" s="5"/>
      <c r="Q28" s="5"/>
      <c r="R28" s="5"/>
      <c r="S28" s="5"/>
      <c r="T28" s="5"/>
      <c r="U28" s="5"/>
    </row>
    <row r="29" spans="1:21" ht="20.25" customHeight="1" x14ac:dyDescent="0.15">
      <c r="A29" s="19"/>
      <c r="B29" s="19"/>
      <c r="C29" s="19"/>
      <c r="D29" s="19"/>
      <c r="E29" s="19"/>
      <c r="F29" s="19"/>
      <c r="G29" s="5"/>
      <c r="H29" s="5"/>
      <c r="I29" s="5"/>
      <c r="J29" s="5"/>
      <c r="K29" s="5"/>
      <c r="L29" s="5"/>
      <c r="M29" s="5"/>
      <c r="N29" s="5"/>
      <c r="O29" s="5"/>
      <c r="P29" s="5"/>
      <c r="Q29" s="5"/>
      <c r="R29" s="5"/>
      <c r="S29" s="5"/>
      <c r="T29" s="5"/>
      <c r="U29" s="5"/>
    </row>
    <row r="30" spans="1:21" ht="20.25" customHeight="1" x14ac:dyDescent="0.15">
      <c r="A30" s="19"/>
      <c r="B30" s="19"/>
      <c r="C30" s="19"/>
      <c r="D30" s="19"/>
      <c r="E30" s="19"/>
      <c r="F30" s="19"/>
      <c r="G30" s="5"/>
      <c r="H30" s="5"/>
      <c r="I30" s="5"/>
      <c r="J30" s="5"/>
      <c r="K30" s="5"/>
      <c r="L30" s="5"/>
      <c r="M30" s="5"/>
      <c r="N30" s="5"/>
      <c r="O30" s="5"/>
      <c r="P30" s="5"/>
      <c r="Q30" s="5"/>
      <c r="R30" s="5"/>
      <c r="S30" s="5"/>
      <c r="T30" s="5"/>
      <c r="U30" s="5"/>
    </row>
    <row r="37" spans="1:23" ht="35.25" customHeight="1" x14ac:dyDescent="0.15"/>
    <row r="38" spans="1:23" ht="20.25" customHeight="1" x14ac:dyDescent="0.15">
      <c r="A38" s="154">
        <f>財政動向・方針!A13+1</f>
        <v>2</v>
      </c>
      <c r="B38" s="154"/>
      <c r="C38" s="154"/>
      <c r="D38" s="154"/>
      <c r="E38" s="154"/>
      <c r="F38" s="154"/>
      <c r="G38" s="22"/>
      <c r="H38" s="22"/>
      <c r="I38" s="22"/>
      <c r="J38" s="22"/>
      <c r="K38" s="22"/>
      <c r="L38" s="22"/>
      <c r="M38" s="22"/>
      <c r="N38" s="22"/>
      <c r="O38" s="22"/>
      <c r="P38" s="22"/>
      <c r="Q38" s="22"/>
      <c r="R38" s="22"/>
      <c r="S38" s="22"/>
      <c r="T38" s="22"/>
      <c r="U38" s="22"/>
      <c r="V38" s="22"/>
      <c r="W38" s="22"/>
    </row>
    <row r="40" spans="1:23" ht="20.25" customHeight="1" x14ac:dyDescent="0.15">
      <c r="A40" s="36"/>
      <c r="B40" s="36"/>
      <c r="C40" s="36"/>
      <c r="D40" s="36"/>
      <c r="E40" s="36"/>
      <c r="F40" s="36"/>
      <c r="G40" s="36"/>
      <c r="H40" s="36"/>
      <c r="I40" s="36"/>
      <c r="J40" s="36"/>
      <c r="K40" s="36"/>
      <c r="L40" s="36"/>
      <c r="M40" s="36"/>
      <c r="N40" s="36"/>
      <c r="O40" s="36"/>
      <c r="P40" s="36"/>
      <c r="Q40" s="36"/>
      <c r="R40" s="36"/>
      <c r="S40" s="36"/>
      <c r="T40" s="36"/>
      <c r="U40" s="36"/>
      <c r="V40" s="36"/>
      <c r="W40" s="36"/>
    </row>
  </sheetData>
  <mergeCells count="7">
    <mergeCell ref="E10:F10"/>
    <mergeCell ref="B4:F7"/>
    <mergeCell ref="A38:F38"/>
    <mergeCell ref="B3:C3"/>
    <mergeCell ref="B10:B11"/>
    <mergeCell ref="B9:D9"/>
    <mergeCell ref="E9:F9"/>
  </mergeCells>
  <phoneticPr fontId="2"/>
  <printOptions horizontalCentered="1"/>
  <pageMargins left="0.70866141732283472" right="0.70866141732283472" top="0.74803149606299213"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53"/>
  <sheetViews>
    <sheetView topLeftCell="A28" zoomScaleNormal="100" zoomScaleSheetLayoutView="90" workbookViewId="0">
      <selection activeCell="E16" sqref="E16"/>
    </sheetView>
  </sheetViews>
  <sheetFormatPr defaultColWidth="9.25" defaultRowHeight="15.75" customHeight="1" x14ac:dyDescent="0.15"/>
  <cols>
    <col min="1" max="1" width="2.875" style="1" customWidth="1"/>
    <col min="2" max="2" width="23.5" style="1" bestFit="1" customWidth="1"/>
    <col min="3" max="3" width="9.75" style="1" bestFit="1" customWidth="1"/>
    <col min="4" max="4" width="9.25" style="1"/>
    <col min="5" max="5" width="9.75" style="1" bestFit="1" customWidth="1"/>
    <col min="6" max="6" width="9.25" style="1"/>
    <col min="7" max="7" width="9.875" style="1" customWidth="1"/>
    <col min="8" max="8" width="9.25" style="1"/>
    <col min="9" max="11" width="9.25" style="4"/>
    <col min="12" max="12" width="23.25" style="4" customWidth="1"/>
    <col min="13" max="13" width="9.75" style="4" bestFit="1" customWidth="1"/>
    <col min="14" max="14" width="17.5" style="4" customWidth="1"/>
    <col min="15" max="28" width="9.25" style="4"/>
    <col min="29" max="30" width="9.25" style="73"/>
    <col min="31" max="31" width="9.25" style="4"/>
    <col min="32" max="16384" width="9.25" style="1"/>
  </cols>
  <sheetData>
    <row r="1" spans="1:30" ht="15.75" customHeight="1" x14ac:dyDescent="0.15">
      <c r="A1" s="1">
        <v>2</v>
      </c>
      <c r="B1" s="1" t="s">
        <v>167</v>
      </c>
    </row>
    <row r="2" spans="1:30" ht="15.75" customHeight="1" x14ac:dyDescent="0.15">
      <c r="B2" s="160" t="s">
        <v>227</v>
      </c>
      <c r="C2" s="160"/>
      <c r="D2" s="160"/>
      <c r="E2" s="160"/>
      <c r="F2" s="160"/>
      <c r="G2" s="160"/>
      <c r="H2" s="160"/>
      <c r="I2" s="74"/>
      <c r="J2" s="74"/>
      <c r="K2" s="74"/>
      <c r="L2" s="74"/>
      <c r="M2" s="74"/>
      <c r="N2" s="74"/>
      <c r="O2" s="74"/>
      <c r="P2" s="74"/>
      <c r="Q2" s="74"/>
      <c r="R2" s="74"/>
      <c r="S2" s="74"/>
      <c r="T2" s="74"/>
      <c r="U2" s="74"/>
      <c r="V2" s="74"/>
      <c r="W2" s="74"/>
    </row>
    <row r="3" spans="1:30" ht="15.75" customHeight="1" x14ac:dyDescent="0.15">
      <c r="A3" s="18"/>
      <c r="B3" s="160"/>
      <c r="C3" s="160"/>
      <c r="D3" s="160"/>
      <c r="E3" s="160"/>
      <c r="F3" s="160"/>
      <c r="G3" s="160"/>
      <c r="H3" s="160"/>
      <c r="I3" s="74"/>
      <c r="J3" s="74"/>
      <c r="K3" s="74"/>
      <c r="L3" s="74"/>
      <c r="M3" s="74"/>
      <c r="N3" s="74"/>
      <c r="O3" s="74"/>
      <c r="P3" s="74"/>
      <c r="Q3" s="74"/>
      <c r="R3" s="74"/>
      <c r="S3" s="74"/>
      <c r="T3" s="74"/>
      <c r="U3" s="74"/>
      <c r="V3" s="74"/>
      <c r="W3" s="74"/>
    </row>
    <row r="4" spans="1:30" ht="15.75" customHeight="1" x14ac:dyDescent="0.15">
      <c r="A4" s="18"/>
      <c r="B4" s="160"/>
      <c r="C4" s="160"/>
      <c r="D4" s="160"/>
      <c r="E4" s="160"/>
      <c r="F4" s="160"/>
      <c r="G4" s="160"/>
      <c r="H4" s="160"/>
      <c r="I4" s="74"/>
      <c r="J4" s="74"/>
      <c r="K4" s="74"/>
      <c r="L4" s="74"/>
      <c r="M4" s="74"/>
      <c r="N4" s="74"/>
      <c r="O4" s="74"/>
      <c r="P4" s="74"/>
      <c r="Q4" s="74"/>
      <c r="R4" s="74"/>
      <c r="S4" s="74"/>
      <c r="T4" s="74"/>
      <c r="U4" s="74"/>
      <c r="V4" s="74"/>
      <c r="W4" s="74"/>
    </row>
    <row r="5" spans="1:30" s="4" customFormat="1" ht="16.5" customHeight="1" x14ac:dyDescent="0.15">
      <c r="A5" s="74"/>
      <c r="B5" s="160"/>
      <c r="C5" s="160"/>
      <c r="D5" s="160"/>
      <c r="E5" s="160"/>
      <c r="F5" s="160"/>
      <c r="G5" s="160"/>
      <c r="H5" s="160"/>
      <c r="I5" s="74"/>
      <c r="J5" s="74"/>
      <c r="K5" s="74"/>
      <c r="L5" s="74"/>
      <c r="M5" s="74"/>
      <c r="N5" s="74"/>
      <c r="O5" s="74"/>
      <c r="P5" s="74"/>
      <c r="Q5" s="74"/>
      <c r="R5" s="74"/>
      <c r="S5" s="74"/>
      <c r="T5" s="74"/>
      <c r="U5" s="74"/>
      <c r="V5" s="74"/>
      <c r="W5" s="74"/>
      <c r="AC5" s="73"/>
      <c r="AD5" s="73"/>
    </row>
    <row r="6" spans="1:30" ht="10.5" customHeight="1" x14ac:dyDescent="0.15"/>
    <row r="7" spans="1:30" s="4" customFormat="1" ht="16.5" customHeight="1" x14ac:dyDescent="0.15">
      <c r="A7" s="162" t="s">
        <v>163</v>
      </c>
      <c r="B7" s="162"/>
      <c r="C7" s="162"/>
      <c r="D7" s="162"/>
      <c r="E7" s="80"/>
      <c r="F7" s="80"/>
      <c r="G7" s="163" t="s">
        <v>192</v>
      </c>
      <c r="H7" s="163"/>
      <c r="I7" s="74"/>
      <c r="J7" s="74"/>
      <c r="K7" s="74"/>
      <c r="L7" s="74"/>
      <c r="M7" s="74"/>
      <c r="N7" s="74"/>
      <c r="O7" s="74"/>
      <c r="P7" s="74"/>
      <c r="Q7" s="74"/>
      <c r="R7" s="74"/>
      <c r="S7" s="74"/>
      <c r="T7" s="74"/>
      <c r="U7" s="74"/>
      <c r="V7" s="74"/>
      <c r="W7" s="74"/>
      <c r="AC7" s="73"/>
      <c r="AD7" s="73"/>
    </row>
    <row r="8" spans="1:30" ht="15.75" customHeight="1" x14ac:dyDescent="0.15">
      <c r="A8" s="172" t="s">
        <v>126</v>
      </c>
      <c r="B8" s="173"/>
      <c r="C8" s="169" t="s">
        <v>209</v>
      </c>
      <c r="D8" s="170"/>
      <c r="E8" s="169" t="s">
        <v>202</v>
      </c>
      <c r="F8" s="170"/>
      <c r="G8" s="171" t="s">
        <v>24</v>
      </c>
      <c r="H8" s="171"/>
      <c r="M8" s="73"/>
      <c r="N8" s="73"/>
      <c r="AC8" s="4"/>
      <c r="AD8" s="4"/>
    </row>
    <row r="9" spans="1:30" ht="15.75" customHeight="1" x14ac:dyDescent="0.15">
      <c r="A9" s="174"/>
      <c r="B9" s="175"/>
      <c r="C9" s="32" t="s">
        <v>137</v>
      </c>
      <c r="D9" s="31" t="s">
        <v>25</v>
      </c>
      <c r="E9" s="32" t="s">
        <v>138</v>
      </c>
      <c r="F9" s="31" t="s">
        <v>26</v>
      </c>
      <c r="G9" s="32" t="s">
        <v>135</v>
      </c>
      <c r="H9" s="32" t="s">
        <v>136</v>
      </c>
      <c r="M9" s="73"/>
      <c r="N9" s="73"/>
      <c r="AC9" s="4"/>
      <c r="AD9" s="4"/>
    </row>
    <row r="10" spans="1:30" ht="15.75" customHeight="1" x14ac:dyDescent="0.15">
      <c r="A10" s="164" t="s">
        <v>16</v>
      </c>
      <c r="B10" s="66" t="s">
        <v>8</v>
      </c>
      <c r="C10" s="139">
        <v>311543</v>
      </c>
      <c r="D10" s="71">
        <f>ROUND((C10/C27*100),1)</f>
        <v>5.3</v>
      </c>
      <c r="E10" s="33">
        <v>309865</v>
      </c>
      <c r="F10" s="71">
        <f>ROUND((E10/E27*100),1)</f>
        <v>5.0999999999999996</v>
      </c>
      <c r="G10" s="70">
        <f>SUM(C10-E10)</f>
        <v>1678</v>
      </c>
      <c r="H10" s="72">
        <f t="shared" ref="H10:H20" si="0">ROUND((G10/E10)*100,1)</f>
        <v>0.5</v>
      </c>
      <c r="L10" s="135" t="str">
        <f t="shared" ref="L10:L17" si="1">B10</f>
        <v>町税</v>
      </c>
      <c r="M10" s="137">
        <v>311543</v>
      </c>
      <c r="N10" s="161">
        <f>SUM(M10:M17)</f>
        <v>634800</v>
      </c>
      <c r="AC10" s="4"/>
      <c r="AD10" s="4"/>
    </row>
    <row r="11" spans="1:30" ht="15.75" customHeight="1" x14ac:dyDescent="0.15">
      <c r="A11" s="164"/>
      <c r="B11" s="67" t="s">
        <v>9</v>
      </c>
      <c r="C11" s="139">
        <v>66122</v>
      </c>
      <c r="D11" s="71">
        <f>ROUND((C11/C27*100),1)</f>
        <v>1.1000000000000001</v>
      </c>
      <c r="E11" s="33">
        <v>54280</v>
      </c>
      <c r="F11" s="71">
        <f>ROUND((E11/E27*100),1)</f>
        <v>0.9</v>
      </c>
      <c r="G11" s="70">
        <f t="shared" ref="G11:G17" si="2">SUM(C11-E11)</f>
        <v>11842</v>
      </c>
      <c r="H11" s="72">
        <f t="shared" si="0"/>
        <v>21.8</v>
      </c>
      <c r="L11" s="135" t="str">
        <f>B11</f>
        <v>分担金及び負担金</v>
      </c>
      <c r="M11" s="137">
        <v>66122</v>
      </c>
      <c r="N11" s="161"/>
      <c r="AC11" s="4"/>
      <c r="AD11" s="4"/>
    </row>
    <row r="12" spans="1:30" ht="15.75" customHeight="1" x14ac:dyDescent="0.15">
      <c r="A12" s="164"/>
      <c r="B12" s="67" t="s">
        <v>10</v>
      </c>
      <c r="C12" s="139">
        <v>78900</v>
      </c>
      <c r="D12" s="71">
        <f>ROUND((C12/C27*100),1)</f>
        <v>1.3</v>
      </c>
      <c r="E12" s="33">
        <v>62130</v>
      </c>
      <c r="F12" s="71">
        <f>ROUND((E12/E27*100),1)</f>
        <v>1</v>
      </c>
      <c r="G12" s="70">
        <f t="shared" si="2"/>
        <v>16770</v>
      </c>
      <c r="H12" s="72">
        <f t="shared" si="0"/>
        <v>27</v>
      </c>
      <c r="L12" s="135" t="str">
        <f t="shared" si="1"/>
        <v>使用料及び手数料</v>
      </c>
      <c r="M12" s="137">
        <v>78900</v>
      </c>
      <c r="N12" s="161"/>
      <c r="AC12" s="4"/>
      <c r="AD12" s="4"/>
    </row>
    <row r="13" spans="1:30" ht="15.75" customHeight="1" x14ac:dyDescent="0.15">
      <c r="A13" s="164"/>
      <c r="B13" s="66" t="s">
        <v>11</v>
      </c>
      <c r="C13" s="139">
        <v>13649</v>
      </c>
      <c r="D13" s="71">
        <f>ROUND((C13/C27*100),1)</f>
        <v>0.2</v>
      </c>
      <c r="E13" s="33">
        <v>12439</v>
      </c>
      <c r="F13" s="71">
        <f>ROUND((E13/E27*100),1)</f>
        <v>0.2</v>
      </c>
      <c r="G13" s="70">
        <f t="shared" si="2"/>
        <v>1210</v>
      </c>
      <c r="H13" s="72">
        <f t="shared" si="0"/>
        <v>9.6999999999999993</v>
      </c>
      <c r="L13" s="135" t="str">
        <f t="shared" si="1"/>
        <v>財産収入</v>
      </c>
      <c r="M13" s="137">
        <v>13649</v>
      </c>
      <c r="N13" s="161"/>
      <c r="AC13" s="4"/>
      <c r="AD13" s="4"/>
    </row>
    <row r="14" spans="1:30" ht="15.75" customHeight="1" x14ac:dyDescent="0.15">
      <c r="A14" s="164"/>
      <c r="B14" s="66" t="s">
        <v>12</v>
      </c>
      <c r="C14" s="139">
        <v>42051</v>
      </c>
      <c r="D14" s="71">
        <f>ROUND((C14/C27*100),1)</f>
        <v>0.7</v>
      </c>
      <c r="E14" s="33">
        <v>40001</v>
      </c>
      <c r="F14" s="71">
        <f>ROUND((E14/E27*100),1)</f>
        <v>0.7</v>
      </c>
      <c r="G14" s="70">
        <f t="shared" si="2"/>
        <v>2050</v>
      </c>
      <c r="H14" s="72">
        <f t="shared" si="0"/>
        <v>5.0999999999999996</v>
      </c>
      <c r="L14" s="135" t="str">
        <f t="shared" si="1"/>
        <v>寄付金</v>
      </c>
      <c r="M14" s="137">
        <v>42051</v>
      </c>
      <c r="N14" s="161"/>
      <c r="AC14" s="4"/>
      <c r="AD14" s="4"/>
    </row>
    <row r="15" spans="1:30" ht="15.75" customHeight="1" x14ac:dyDescent="0.15">
      <c r="A15" s="164"/>
      <c r="B15" s="68" t="s">
        <v>29</v>
      </c>
      <c r="C15" s="140">
        <v>92632</v>
      </c>
      <c r="D15" s="71">
        <f>ROUND((C15/C27*100),1)</f>
        <v>1.6</v>
      </c>
      <c r="E15" s="142">
        <v>200088</v>
      </c>
      <c r="F15" s="71">
        <f>ROUND((E15/E27*100),1)</f>
        <v>3.3</v>
      </c>
      <c r="G15" s="70">
        <f t="shared" si="2"/>
        <v>-107456</v>
      </c>
      <c r="H15" s="72">
        <f t="shared" si="0"/>
        <v>-53.7</v>
      </c>
      <c r="L15" s="135" t="str">
        <f t="shared" si="1"/>
        <v>繰入金</v>
      </c>
      <c r="M15" s="137">
        <v>92632</v>
      </c>
      <c r="N15" s="161"/>
      <c r="AC15" s="4"/>
      <c r="AD15" s="4"/>
    </row>
    <row r="16" spans="1:30" ht="15.75" customHeight="1" x14ac:dyDescent="0.15">
      <c r="A16" s="164"/>
      <c r="B16" s="66" t="s">
        <v>13</v>
      </c>
      <c r="C16" s="139">
        <v>1</v>
      </c>
      <c r="D16" s="71">
        <f>ROUND((C16/C27*100),1)</f>
        <v>0</v>
      </c>
      <c r="E16" s="33">
        <v>1</v>
      </c>
      <c r="F16" s="71">
        <f>ROUND((E16/E27*100),1)</f>
        <v>0</v>
      </c>
      <c r="G16" s="70">
        <f t="shared" si="2"/>
        <v>0</v>
      </c>
      <c r="H16" s="72">
        <f t="shared" si="0"/>
        <v>0</v>
      </c>
      <c r="L16" s="135" t="str">
        <f t="shared" si="1"/>
        <v>繰越金</v>
      </c>
      <c r="M16" s="137">
        <v>1</v>
      </c>
      <c r="N16" s="161"/>
      <c r="AC16" s="4"/>
      <c r="AD16" s="4"/>
    </row>
    <row r="17" spans="1:30" ht="15.75" customHeight="1" x14ac:dyDescent="0.15">
      <c r="A17" s="164"/>
      <c r="B17" s="66" t="s">
        <v>14</v>
      </c>
      <c r="C17" s="139">
        <v>29902</v>
      </c>
      <c r="D17" s="71">
        <f>ROUND((C17/C27*100),1)</f>
        <v>0.5</v>
      </c>
      <c r="E17" s="33">
        <v>65075</v>
      </c>
      <c r="F17" s="71">
        <f>ROUND((E17/E27*100),1)</f>
        <v>1.1000000000000001</v>
      </c>
      <c r="G17" s="70">
        <f t="shared" si="2"/>
        <v>-35173</v>
      </c>
      <c r="H17" s="72">
        <f t="shared" si="0"/>
        <v>-54</v>
      </c>
      <c r="L17" s="135" t="str">
        <f t="shared" si="1"/>
        <v>諸収入</v>
      </c>
      <c r="M17" s="137">
        <v>29902</v>
      </c>
      <c r="N17" s="161"/>
      <c r="AC17" s="4"/>
      <c r="AD17" s="4"/>
    </row>
    <row r="18" spans="1:30" ht="15.75" customHeight="1" x14ac:dyDescent="0.15">
      <c r="A18" s="164"/>
      <c r="B18" s="32" t="s">
        <v>15</v>
      </c>
      <c r="C18" s="139">
        <f>SUM(C10:C17)</f>
        <v>634800</v>
      </c>
      <c r="D18" s="71">
        <f>SUM(D10:D17)</f>
        <v>10.7</v>
      </c>
      <c r="E18" s="33">
        <f>SUM(E10:E17)</f>
        <v>743879</v>
      </c>
      <c r="F18" s="71">
        <f>SUM(F10:F17)</f>
        <v>12.299999999999999</v>
      </c>
      <c r="G18" s="70">
        <f>SUM(G10:G17)</f>
        <v>-109079</v>
      </c>
      <c r="H18" s="72">
        <f t="shared" si="0"/>
        <v>-14.7</v>
      </c>
      <c r="L18" s="135" t="str">
        <f t="shared" ref="L18:L24" si="3">B19</f>
        <v>地方譲与税等</v>
      </c>
      <c r="M18" s="137">
        <v>197596</v>
      </c>
      <c r="N18" s="161">
        <f>SUM(M18:M24)</f>
        <v>5228456</v>
      </c>
      <c r="AC18" s="4"/>
      <c r="AD18" s="4"/>
    </row>
    <row r="19" spans="1:30" ht="15.75" customHeight="1" x14ac:dyDescent="0.15">
      <c r="A19" s="164" t="s">
        <v>23</v>
      </c>
      <c r="B19" s="66" t="s">
        <v>17</v>
      </c>
      <c r="C19" s="139">
        <v>197596</v>
      </c>
      <c r="D19" s="71">
        <f>ROUND((C19/C27*100),1)</f>
        <v>3.4</v>
      </c>
      <c r="E19" s="33">
        <v>183196</v>
      </c>
      <c r="F19" s="71">
        <f>ROUND((E19/E27*100),1)</f>
        <v>3</v>
      </c>
      <c r="G19" s="70">
        <f t="shared" ref="G19:G25" si="4">SUM(C19-E19)</f>
        <v>14400</v>
      </c>
      <c r="H19" s="72">
        <f t="shared" si="0"/>
        <v>7.9</v>
      </c>
      <c r="L19" s="135" t="str">
        <f t="shared" si="3"/>
        <v>地方特例交付金</v>
      </c>
      <c r="M19" s="137">
        <v>1163</v>
      </c>
      <c r="N19" s="161"/>
      <c r="AC19" s="4"/>
      <c r="AD19" s="4"/>
    </row>
    <row r="20" spans="1:30" ht="15.75" customHeight="1" x14ac:dyDescent="0.15">
      <c r="A20" s="164"/>
      <c r="B20" s="66" t="s">
        <v>18</v>
      </c>
      <c r="C20" s="139">
        <v>1163</v>
      </c>
      <c r="D20" s="71">
        <f>ROUND((C20/C27*100),1)</f>
        <v>0</v>
      </c>
      <c r="E20" s="33">
        <v>467</v>
      </c>
      <c r="F20" s="71">
        <f>ROUND((E20/E27*100),1)</f>
        <v>0</v>
      </c>
      <c r="G20" s="70">
        <f t="shared" si="4"/>
        <v>696</v>
      </c>
      <c r="H20" s="72">
        <f t="shared" si="0"/>
        <v>149</v>
      </c>
      <c r="L20" s="135" t="str">
        <f t="shared" si="3"/>
        <v>地方交付税</v>
      </c>
      <c r="M20" s="137">
        <v>3118791</v>
      </c>
      <c r="N20" s="161"/>
      <c r="AC20" s="4"/>
      <c r="AD20" s="4"/>
    </row>
    <row r="21" spans="1:30" ht="15.75" customHeight="1" x14ac:dyDescent="0.15">
      <c r="A21" s="164"/>
      <c r="B21" s="68" t="s">
        <v>27</v>
      </c>
      <c r="C21" s="140">
        <v>3118791</v>
      </c>
      <c r="D21" s="71">
        <f>ROUND((C21/C27*100),1)</f>
        <v>53.2</v>
      </c>
      <c r="E21" s="34">
        <v>3044429</v>
      </c>
      <c r="F21" s="71">
        <f>ROUND((E21/E27*100),1)</f>
        <v>50.1</v>
      </c>
      <c r="G21" s="70">
        <f t="shared" si="4"/>
        <v>74362</v>
      </c>
      <c r="H21" s="72">
        <f t="shared" ref="H21:H27" si="5">ROUND((G21/E21)*100,1)</f>
        <v>2.4</v>
      </c>
      <c r="L21" s="135" t="str">
        <f t="shared" si="3"/>
        <v>交通安全特別対策交付金</v>
      </c>
      <c r="M21" s="137">
        <v>1445</v>
      </c>
      <c r="N21" s="161"/>
      <c r="AC21" s="4"/>
      <c r="AD21" s="4"/>
    </row>
    <row r="22" spans="1:30" ht="15.75" customHeight="1" x14ac:dyDescent="0.15">
      <c r="A22" s="164"/>
      <c r="B22" s="69" t="s">
        <v>28</v>
      </c>
      <c r="C22" s="140">
        <v>1445</v>
      </c>
      <c r="D22" s="71">
        <f>ROUND((C22/C27*100),1)</f>
        <v>0</v>
      </c>
      <c r="E22" s="34">
        <v>1600</v>
      </c>
      <c r="F22" s="71">
        <f>ROUND((E22/E27*100),1)</f>
        <v>0</v>
      </c>
      <c r="G22" s="70">
        <f t="shared" si="4"/>
        <v>-155</v>
      </c>
      <c r="H22" s="72">
        <f t="shared" si="5"/>
        <v>-9.6999999999999993</v>
      </c>
      <c r="L22" s="135" t="str">
        <f t="shared" si="3"/>
        <v>国庫支出金</v>
      </c>
      <c r="M22" s="137">
        <v>842681</v>
      </c>
      <c r="N22" s="161"/>
      <c r="AC22" s="4"/>
      <c r="AD22" s="4"/>
    </row>
    <row r="23" spans="1:30" ht="15.75" customHeight="1" x14ac:dyDescent="0.15">
      <c r="A23" s="164"/>
      <c r="B23" s="66" t="s">
        <v>19</v>
      </c>
      <c r="C23" s="139">
        <v>842681</v>
      </c>
      <c r="D23" s="71">
        <f>ROUND((C23/C27*100),1)</f>
        <v>14.4</v>
      </c>
      <c r="E23" s="33">
        <v>737275</v>
      </c>
      <c r="F23" s="71">
        <f>ROUND((E23/E27*100),1)</f>
        <v>12.1</v>
      </c>
      <c r="G23" s="70">
        <f t="shared" si="4"/>
        <v>105406</v>
      </c>
      <c r="H23" s="72">
        <f t="shared" si="5"/>
        <v>14.3</v>
      </c>
      <c r="L23" s="135" t="str">
        <f t="shared" si="3"/>
        <v>県支出金</v>
      </c>
      <c r="M23" s="137">
        <v>543608</v>
      </c>
      <c r="N23" s="161"/>
      <c r="AC23" s="4"/>
      <c r="AD23" s="4"/>
    </row>
    <row r="24" spans="1:30" ht="15.75" customHeight="1" x14ac:dyDescent="0.15">
      <c r="A24" s="164"/>
      <c r="B24" s="66" t="s">
        <v>20</v>
      </c>
      <c r="C24" s="139">
        <v>543608</v>
      </c>
      <c r="D24" s="71">
        <f>ROUND((C24/C27*100),1)</f>
        <v>9.3000000000000007</v>
      </c>
      <c r="E24" s="33">
        <v>523240</v>
      </c>
      <c r="F24" s="71">
        <f>ROUND((E24/E27*100),1)</f>
        <v>8.6</v>
      </c>
      <c r="G24" s="70">
        <f>SUM(C24-E24)</f>
        <v>20368</v>
      </c>
      <c r="H24" s="72">
        <f t="shared" si="5"/>
        <v>3.9</v>
      </c>
      <c r="L24" s="135" t="str">
        <f t="shared" si="3"/>
        <v>町債</v>
      </c>
      <c r="M24" s="137">
        <v>523172</v>
      </c>
      <c r="N24" s="161"/>
      <c r="AC24" s="4"/>
      <c r="AD24" s="4"/>
    </row>
    <row r="25" spans="1:30" ht="15.75" customHeight="1" x14ac:dyDescent="0.15">
      <c r="A25" s="164"/>
      <c r="B25" s="66" t="s">
        <v>21</v>
      </c>
      <c r="C25" s="139">
        <v>523172</v>
      </c>
      <c r="D25" s="71">
        <f>ROUND((C25/C27*100),1)</f>
        <v>8.9</v>
      </c>
      <c r="E25" s="33">
        <v>845400</v>
      </c>
      <c r="F25" s="71">
        <f>ROUND((E25/E27*100),1)</f>
        <v>13.9</v>
      </c>
      <c r="G25" s="70">
        <f t="shared" si="4"/>
        <v>-322228</v>
      </c>
      <c r="H25" s="72">
        <f t="shared" si="5"/>
        <v>-38.1</v>
      </c>
      <c r="M25" s="73"/>
      <c r="N25" s="136">
        <f>SUM(N10:N24)</f>
        <v>5863256</v>
      </c>
      <c r="AC25" s="4"/>
      <c r="AD25" s="4"/>
    </row>
    <row r="26" spans="1:30" ht="15.75" customHeight="1" x14ac:dyDescent="0.15">
      <c r="A26" s="164"/>
      <c r="B26" s="32" t="s">
        <v>15</v>
      </c>
      <c r="C26" s="139">
        <f>SUM(C19:C25)</f>
        <v>5228456</v>
      </c>
      <c r="D26" s="71">
        <f>SUM(D19:D25)</f>
        <v>89.2</v>
      </c>
      <c r="E26" s="33">
        <f>SUM(E19:E25)</f>
        <v>5335607</v>
      </c>
      <c r="F26" s="71">
        <f>SUM(F19:F25)</f>
        <v>87.7</v>
      </c>
      <c r="G26" s="70">
        <f>SUM(G19:G25)</f>
        <v>-107151</v>
      </c>
      <c r="H26" s="72">
        <f t="shared" si="5"/>
        <v>-2</v>
      </c>
      <c r="M26" s="73"/>
      <c r="N26" s="73"/>
      <c r="AC26" s="4"/>
      <c r="AD26" s="4"/>
    </row>
    <row r="27" spans="1:30" ht="15.75" customHeight="1" x14ac:dyDescent="0.15">
      <c r="A27" s="167" t="s">
        <v>22</v>
      </c>
      <c r="B27" s="168"/>
      <c r="C27" s="33">
        <f>SUM(C18+C26)</f>
        <v>5863256</v>
      </c>
      <c r="D27" s="71">
        <f>SUM(D26,D18)+0.1</f>
        <v>100</v>
      </c>
      <c r="E27" s="33">
        <f>SUM(E18+E26)</f>
        <v>6079486</v>
      </c>
      <c r="F27" s="71">
        <f>SUM(F26,F18)</f>
        <v>100</v>
      </c>
      <c r="G27" s="70">
        <f>SUM(G26,G18)</f>
        <v>-216230</v>
      </c>
      <c r="H27" s="72">
        <f t="shared" si="5"/>
        <v>-3.6</v>
      </c>
      <c r="M27" s="73"/>
      <c r="N27" s="73"/>
      <c r="AC27" s="4"/>
      <c r="AD27" s="4"/>
    </row>
    <row r="28" spans="1:30" ht="15.75" customHeight="1" x14ac:dyDescent="0.15">
      <c r="B28" s="165"/>
      <c r="C28" s="165"/>
      <c r="D28" s="165"/>
      <c r="E28" s="165"/>
      <c r="F28" s="165"/>
      <c r="G28" s="165"/>
      <c r="H28" s="165"/>
      <c r="I28" s="165"/>
      <c r="J28" s="165"/>
      <c r="K28" s="133"/>
      <c r="L28" s="166"/>
      <c r="M28" s="166"/>
      <c r="N28" s="166"/>
      <c r="O28" s="166"/>
      <c r="P28" s="166"/>
      <c r="Q28" s="166"/>
      <c r="R28" s="166"/>
      <c r="S28" s="166"/>
      <c r="T28" s="166"/>
      <c r="U28" s="166"/>
      <c r="V28" s="166"/>
      <c r="W28" s="166"/>
    </row>
    <row r="31" spans="1:30" ht="15.75" customHeight="1" x14ac:dyDescent="0.15">
      <c r="M31" s="134"/>
      <c r="N31" s="134"/>
    </row>
    <row r="52" spans="1:23" ht="27.75" customHeight="1" x14ac:dyDescent="0.15"/>
    <row r="53" spans="1:23" ht="15.75" customHeight="1" x14ac:dyDescent="0.15">
      <c r="A53" s="154">
        <f>'30予算規模'!A38:F38+1</f>
        <v>3</v>
      </c>
      <c r="B53" s="154"/>
      <c r="C53" s="154"/>
      <c r="D53" s="154"/>
      <c r="E53" s="154"/>
      <c r="F53" s="154"/>
      <c r="G53" s="154"/>
      <c r="H53" s="154"/>
      <c r="I53" s="75"/>
      <c r="J53" s="75"/>
      <c r="K53" s="75"/>
      <c r="L53" s="75"/>
      <c r="M53" s="75"/>
      <c r="N53" s="75"/>
      <c r="O53" s="75"/>
      <c r="P53" s="75"/>
      <c r="Q53" s="75"/>
      <c r="R53" s="75"/>
      <c r="S53" s="75"/>
      <c r="T53" s="75"/>
      <c r="U53" s="75"/>
      <c r="V53" s="75"/>
      <c r="W53" s="75"/>
    </row>
  </sheetData>
  <mergeCells count="19">
    <mergeCell ref="P28:Q28"/>
    <mergeCell ref="R28:U28"/>
    <mergeCell ref="V28:W28"/>
    <mergeCell ref="A27:B27"/>
    <mergeCell ref="C8:D8"/>
    <mergeCell ref="E8:F8"/>
    <mergeCell ref="G8:H8"/>
    <mergeCell ref="A8:B9"/>
    <mergeCell ref="B2:H5"/>
    <mergeCell ref="N10:N17"/>
    <mergeCell ref="A53:H53"/>
    <mergeCell ref="A7:D7"/>
    <mergeCell ref="G7:H7"/>
    <mergeCell ref="A10:A18"/>
    <mergeCell ref="A19:A26"/>
    <mergeCell ref="B28:F28"/>
    <mergeCell ref="G28:J28"/>
    <mergeCell ref="L28:O28"/>
    <mergeCell ref="N18:N24"/>
  </mergeCells>
  <phoneticPr fontId="2"/>
  <printOptions horizontalCentered="1"/>
  <pageMargins left="0.70866141732283472" right="0.70866141732283472" top="0.74803149606299213"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54"/>
  <sheetViews>
    <sheetView zoomScaleNormal="100" zoomScaleSheetLayoutView="100" workbookViewId="0">
      <selection activeCell="C17" sqref="C17"/>
    </sheetView>
  </sheetViews>
  <sheetFormatPr defaultColWidth="9.25" defaultRowHeight="15.75" customHeight="1" x14ac:dyDescent="0.15"/>
  <cols>
    <col min="1" max="1" width="2.5" style="1" customWidth="1"/>
    <col min="2" max="3" width="9.25" style="1"/>
    <col min="4" max="6" width="13.875" style="1" customWidth="1"/>
    <col min="7" max="8" width="12.5" style="1" customWidth="1"/>
    <col min="9" max="12" width="9.25" style="1"/>
    <col min="13" max="13" width="9.75" style="1" bestFit="1" customWidth="1"/>
    <col min="14" max="16384" width="9.25" style="1"/>
  </cols>
  <sheetData>
    <row r="2" spans="1:9" ht="15.75" customHeight="1" x14ac:dyDescent="0.15">
      <c r="A2" s="1">
        <v>3</v>
      </c>
      <c r="B2" s="1" t="s">
        <v>168</v>
      </c>
    </row>
    <row r="4" spans="1:9" ht="15.75" customHeight="1" x14ac:dyDescent="0.15">
      <c r="A4" s="153" t="s">
        <v>229</v>
      </c>
      <c r="B4" s="153"/>
      <c r="C4" s="153"/>
      <c r="D4" s="153"/>
      <c r="E4" s="153"/>
      <c r="F4" s="153"/>
      <c r="G4" s="153"/>
      <c r="H4" s="153"/>
      <c r="I4" s="18"/>
    </row>
    <row r="5" spans="1:9" ht="15.75" customHeight="1" x14ac:dyDescent="0.15">
      <c r="A5" s="153"/>
      <c r="B5" s="153"/>
      <c r="C5" s="153"/>
      <c r="D5" s="153"/>
      <c r="E5" s="153"/>
      <c r="F5" s="153"/>
      <c r="G5" s="153"/>
      <c r="H5" s="153"/>
      <c r="I5" s="18"/>
    </row>
    <row r="6" spans="1:9" ht="15.75" customHeight="1" x14ac:dyDescent="0.15">
      <c r="A6" s="153"/>
      <c r="B6" s="153"/>
      <c r="C6" s="153"/>
      <c r="D6" s="153"/>
      <c r="E6" s="153"/>
      <c r="F6" s="153"/>
      <c r="G6" s="153"/>
      <c r="H6" s="153"/>
      <c r="I6" s="18"/>
    </row>
    <row r="7" spans="1:9" ht="15.75" customHeight="1" x14ac:dyDescent="0.15">
      <c r="A7" s="153"/>
      <c r="B7" s="153"/>
      <c r="C7" s="153"/>
      <c r="D7" s="153"/>
      <c r="E7" s="153"/>
      <c r="F7" s="153"/>
      <c r="G7" s="153"/>
      <c r="H7" s="153"/>
      <c r="I7" s="18"/>
    </row>
    <row r="8" spans="1:9" ht="15.75" customHeight="1" x14ac:dyDescent="0.15">
      <c r="A8" s="153"/>
      <c r="B8" s="153"/>
      <c r="C8" s="153"/>
      <c r="D8" s="153"/>
      <c r="E8" s="153"/>
      <c r="F8" s="153"/>
      <c r="G8" s="153"/>
      <c r="H8" s="153"/>
      <c r="I8" s="18"/>
    </row>
    <row r="9" spans="1:9" ht="24.75" customHeight="1" x14ac:dyDescent="0.15">
      <c r="A9" s="153"/>
      <c r="B9" s="153"/>
      <c r="C9" s="153"/>
      <c r="D9" s="153"/>
      <c r="E9" s="153"/>
      <c r="F9" s="153"/>
      <c r="G9" s="153"/>
      <c r="H9" s="153"/>
      <c r="I9" s="18"/>
    </row>
    <row r="10" spans="1:9" ht="15.75" customHeight="1" x14ac:dyDescent="0.15">
      <c r="A10" s="2"/>
      <c r="B10" s="2"/>
      <c r="C10" s="2"/>
      <c r="D10" s="2"/>
      <c r="E10" s="2"/>
      <c r="F10" s="2"/>
      <c r="G10" s="2"/>
      <c r="H10" s="2"/>
      <c r="I10" s="2"/>
    </row>
    <row r="11" spans="1:9" ht="15.75" customHeight="1" x14ac:dyDescent="0.15">
      <c r="A11" s="176" t="s">
        <v>30</v>
      </c>
      <c r="B11" s="158"/>
      <c r="C11" s="158"/>
      <c r="D11" s="158"/>
      <c r="G11" s="159" t="s">
        <v>191</v>
      </c>
      <c r="H11" s="159"/>
    </row>
    <row r="12" spans="1:9" s="5" customFormat="1" ht="15.75" customHeight="1" x14ac:dyDescent="0.15">
      <c r="A12" s="111"/>
      <c r="B12" s="151" t="s">
        <v>31</v>
      </c>
      <c r="C12" s="152"/>
      <c r="D12" s="24" t="s">
        <v>205</v>
      </c>
      <c r="E12" s="24" t="s">
        <v>202</v>
      </c>
      <c r="F12" s="24" t="s">
        <v>35</v>
      </c>
      <c r="G12" s="24" t="s">
        <v>36</v>
      </c>
      <c r="H12" s="24" t="s">
        <v>37</v>
      </c>
    </row>
    <row r="13" spans="1:9" ht="15.75" customHeight="1" x14ac:dyDescent="0.15">
      <c r="B13" s="177" t="s">
        <v>32</v>
      </c>
      <c r="C13" s="178"/>
      <c r="D13" s="88">
        <v>1127354</v>
      </c>
      <c r="E13" s="76">
        <v>1137340</v>
      </c>
      <c r="F13" s="60">
        <f>SUM(D13-E13)</f>
        <v>-9986</v>
      </c>
      <c r="G13" s="38">
        <f>D13/SUM(D16,D23,D30)*100</f>
        <v>19.227439497780754</v>
      </c>
      <c r="H13" s="39">
        <f>ROUND((F13/E13)*100,1)</f>
        <v>-0.9</v>
      </c>
    </row>
    <row r="14" spans="1:9" ht="15.75" customHeight="1" x14ac:dyDescent="0.15">
      <c r="B14" s="177" t="s">
        <v>33</v>
      </c>
      <c r="C14" s="178"/>
      <c r="D14" s="88">
        <v>848660</v>
      </c>
      <c r="E14" s="76">
        <v>885334</v>
      </c>
      <c r="F14" s="60">
        <f>SUM(D14-E14)</f>
        <v>-36674</v>
      </c>
      <c r="G14" s="38">
        <f>D14/SUM(D16,D23,D30)*100</f>
        <v>14.474210234040608</v>
      </c>
      <c r="H14" s="39">
        <f>ROUND((F14/E14)*100,1)</f>
        <v>-4.0999999999999996</v>
      </c>
    </row>
    <row r="15" spans="1:9" ht="15.75" customHeight="1" x14ac:dyDescent="0.15">
      <c r="B15" s="177" t="s">
        <v>34</v>
      </c>
      <c r="C15" s="178"/>
      <c r="D15" s="88">
        <v>879598</v>
      </c>
      <c r="E15" s="76">
        <v>840483</v>
      </c>
      <c r="F15" s="60">
        <f>SUM(D15-E15)</f>
        <v>39115</v>
      </c>
      <c r="G15" s="38">
        <f>D15/SUM(D16,D23,D30)*100</f>
        <v>15.001869268542938</v>
      </c>
      <c r="H15" s="39">
        <f>ROUND((F15/E15)*100,1)</f>
        <v>4.7</v>
      </c>
    </row>
    <row r="16" spans="1:9" ht="15.75" customHeight="1" x14ac:dyDescent="0.15">
      <c r="B16" s="151" t="s">
        <v>15</v>
      </c>
      <c r="C16" s="152"/>
      <c r="D16" s="76">
        <f>SUM(D13:D15)</f>
        <v>2855612</v>
      </c>
      <c r="E16" s="76">
        <f>SUM(E13:E15)</f>
        <v>2863157</v>
      </c>
      <c r="F16" s="60">
        <f>SUM(F13:F15)</f>
        <v>-7545</v>
      </c>
      <c r="G16" s="38">
        <f>SUM(G13:G15)</f>
        <v>48.703519000364302</v>
      </c>
      <c r="H16" s="39">
        <f>ROUND((F16/E16)*100,1)</f>
        <v>-0.3</v>
      </c>
    </row>
    <row r="18" spans="1:13" ht="15.75" customHeight="1" x14ac:dyDescent="0.15">
      <c r="A18" s="176" t="s">
        <v>38</v>
      </c>
      <c r="B18" s="158"/>
      <c r="C18" s="158"/>
      <c r="D18" s="158"/>
      <c r="H18" s="35"/>
    </row>
    <row r="19" spans="1:13" s="5" customFormat="1" ht="15.75" customHeight="1" x14ac:dyDescent="0.15">
      <c r="A19" s="111"/>
      <c r="B19" s="151" t="s">
        <v>31</v>
      </c>
      <c r="C19" s="152"/>
      <c r="D19" s="24" t="str">
        <f>D12</f>
        <v>令和1年度</v>
      </c>
      <c r="E19" s="24" t="str">
        <f>E12</f>
        <v>平成30年度</v>
      </c>
      <c r="F19" s="24" t="s">
        <v>35</v>
      </c>
      <c r="G19" s="24" t="s">
        <v>36</v>
      </c>
      <c r="H19" s="24" t="s">
        <v>37</v>
      </c>
    </row>
    <row r="20" spans="1:13" ht="15.75" customHeight="1" x14ac:dyDescent="0.15">
      <c r="B20" s="177" t="s">
        <v>39</v>
      </c>
      <c r="C20" s="178"/>
      <c r="D20" s="88">
        <v>462673</v>
      </c>
      <c r="E20" s="76">
        <v>564845</v>
      </c>
      <c r="F20" s="60">
        <f>SUM(D20-E20)</f>
        <v>-102172</v>
      </c>
      <c r="G20" s="38">
        <f>D20/SUM(D16,D23,D30)*100</f>
        <v>7.8910591657604581</v>
      </c>
      <c r="H20" s="39">
        <f>ROUND((F20/E20)*100,1)</f>
        <v>-18.100000000000001</v>
      </c>
    </row>
    <row r="21" spans="1:13" ht="15.75" customHeight="1" x14ac:dyDescent="0.15">
      <c r="B21" s="177" t="s">
        <v>40</v>
      </c>
      <c r="C21" s="178"/>
      <c r="D21" s="88">
        <v>94549</v>
      </c>
      <c r="E21" s="76">
        <v>559405</v>
      </c>
      <c r="F21" s="60">
        <f>SUM(D21-E21)</f>
        <v>-464856</v>
      </c>
      <c r="G21" s="38">
        <f>D21/SUM(D16,D23,D30)*100</f>
        <v>1.6125681703135595</v>
      </c>
      <c r="H21" s="39">
        <f>ROUND((F21/E21)*100,1)</f>
        <v>-83.1</v>
      </c>
    </row>
    <row r="22" spans="1:13" ht="15.75" customHeight="1" x14ac:dyDescent="0.15">
      <c r="B22" s="179" t="s">
        <v>41</v>
      </c>
      <c r="C22" s="180"/>
      <c r="D22" s="88">
        <v>118490</v>
      </c>
      <c r="E22" s="76">
        <v>98500</v>
      </c>
      <c r="F22" s="60">
        <f>SUM(D22-E22)</f>
        <v>19990</v>
      </c>
      <c r="G22" s="38">
        <f>D22/SUM(D16,D23,D30)*100</f>
        <v>2.0208907815043382</v>
      </c>
      <c r="H22" s="39">
        <f>ROUND((F22/E22)*100,1)</f>
        <v>20.3</v>
      </c>
    </row>
    <row r="23" spans="1:13" ht="15.75" customHeight="1" x14ac:dyDescent="0.15">
      <c r="B23" s="151" t="s">
        <v>15</v>
      </c>
      <c r="C23" s="152"/>
      <c r="D23" s="76">
        <f>SUM(D20:D22)</f>
        <v>675712</v>
      </c>
      <c r="E23" s="76">
        <f>SUM(E20:E22)</f>
        <v>1222750</v>
      </c>
      <c r="F23" s="60">
        <f>SUM(F20:F22)</f>
        <v>-547038</v>
      </c>
      <c r="G23" s="38">
        <f>SUM(G20:G22)</f>
        <v>11.524518117578356</v>
      </c>
      <c r="H23" s="39">
        <f>ROUND((F23/E23)*100,1)</f>
        <v>-44.7</v>
      </c>
    </row>
    <row r="25" spans="1:13" ht="15.75" customHeight="1" x14ac:dyDescent="0.15">
      <c r="A25" s="176" t="s">
        <v>129</v>
      </c>
      <c r="B25" s="158"/>
      <c r="C25" s="158"/>
      <c r="D25" s="158"/>
      <c r="H25" s="35"/>
    </row>
    <row r="26" spans="1:13" s="5" customFormat="1" ht="15.75" customHeight="1" x14ac:dyDescent="0.15">
      <c r="A26" s="111"/>
      <c r="B26" s="151" t="s">
        <v>31</v>
      </c>
      <c r="C26" s="152"/>
      <c r="D26" s="24" t="str">
        <f>D19</f>
        <v>令和1年度</v>
      </c>
      <c r="E26" s="24" t="str">
        <f>E19</f>
        <v>平成30年度</v>
      </c>
      <c r="F26" s="24" t="s">
        <v>35</v>
      </c>
      <c r="G26" s="24" t="s">
        <v>36</v>
      </c>
      <c r="H26" s="24" t="s">
        <v>37</v>
      </c>
    </row>
    <row r="27" spans="1:13" ht="15.75" customHeight="1" x14ac:dyDescent="0.15">
      <c r="B27" s="177" t="s">
        <v>42</v>
      </c>
      <c r="C27" s="178"/>
      <c r="D27" s="88">
        <v>740601</v>
      </c>
      <c r="E27" s="76">
        <v>680676</v>
      </c>
      <c r="F27" s="60">
        <f>SUM(D27-E27)</f>
        <v>59925</v>
      </c>
      <c r="G27" s="38">
        <f>ROUND(D27/SUM(D16,D23,D30)*100,1)</f>
        <v>12.6</v>
      </c>
      <c r="H27" s="39">
        <f>ROUND((F27/E27)*100,1)</f>
        <v>8.8000000000000007</v>
      </c>
    </row>
    <row r="28" spans="1:13" ht="15.75" customHeight="1" x14ac:dyDescent="0.15">
      <c r="B28" s="177" t="s">
        <v>43</v>
      </c>
      <c r="C28" s="178"/>
      <c r="D28" s="88">
        <v>960639</v>
      </c>
      <c r="E28" s="76">
        <v>702028</v>
      </c>
      <c r="F28" s="60">
        <f>SUM(D28-E28)</f>
        <v>258611</v>
      </c>
      <c r="G28" s="38">
        <f>ROUND(D28/SUM(D16,D23,D30)*100,1)</f>
        <v>16.399999999999999</v>
      </c>
      <c r="H28" s="39">
        <f>ROUND((F28/E28)*100,1)</f>
        <v>36.799999999999997</v>
      </c>
    </row>
    <row r="29" spans="1:13" ht="15.75" customHeight="1" x14ac:dyDescent="0.15">
      <c r="B29" s="177" t="s">
        <v>44</v>
      </c>
      <c r="C29" s="178"/>
      <c r="D29" s="88">
        <v>630692</v>
      </c>
      <c r="E29" s="76">
        <v>610875</v>
      </c>
      <c r="F29" s="60">
        <f>SUM(D29-E29)</f>
        <v>19817</v>
      </c>
      <c r="G29" s="38">
        <f>D29/SUM(D16,D23,D30)*100</f>
        <v>10.756685363900194</v>
      </c>
      <c r="H29" s="39">
        <f>ROUND((F29/E29)*100,1)</f>
        <v>3.2</v>
      </c>
      <c r="L29" s="1" t="s">
        <v>108</v>
      </c>
      <c r="M29" s="6">
        <f>D16</f>
        <v>2855612</v>
      </c>
    </row>
    <row r="30" spans="1:13" ht="15.75" customHeight="1" x14ac:dyDescent="0.15">
      <c r="B30" s="151" t="s">
        <v>15</v>
      </c>
      <c r="C30" s="152"/>
      <c r="D30" s="76">
        <f>SUM(D27:D29)</f>
        <v>2331932</v>
      </c>
      <c r="E30" s="76">
        <f>SUM(E27:E29)</f>
        <v>1993579</v>
      </c>
      <c r="F30" s="76">
        <f>SUM(F27:F29)</f>
        <v>338353</v>
      </c>
      <c r="G30" s="38">
        <f>SUM(G27:G29)</f>
        <v>39.756685363900196</v>
      </c>
      <c r="H30" s="39">
        <f>ROUND((F30/E30)*100,1)</f>
        <v>17</v>
      </c>
      <c r="L30" s="1" t="s">
        <v>109</v>
      </c>
      <c r="M30" s="6">
        <f>D23</f>
        <v>675712</v>
      </c>
    </row>
    <row r="31" spans="1:13" ht="15.75" customHeight="1" x14ac:dyDescent="0.15">
      <c r="L31" s="1" t="s">
        <v>110</v>
      </c>
      <c r="M31" s="6">
        <f>D30</f>
        <v>2331932</v>
      </c>
    </row>
    <row r="33" spans="13:13" ht="15.75" customHeight="1" x14ac:dyDescent="0.15">
      <c r="M33" s="6">
        <f>SUM(M29:M32)</f>
        <v>5863256</v>
      </c>
    </row>
    <row r="50" spans="1:9" ht="11.25" customHeight="1" x14ac:dyDescent="0.15"/>
    <row r="51" spans="1:9" ht="11.25" customHeight="1" x14ac:dyDescent="0.15"/>
    <row r="52" spans="1:9" ht="11.25" customHeight="1" x14ac:dyDescent="0.15"/>
    <row r="53" spans="1:9" ht="11.25" customHeight="1" x14ac:dyDescent="0.15"/>
    <row r="54" spans="1:9" ht="15.75" customHeight="1" x14ac:dyDescent="0.15">
      <c r="A54" s="154">
        <f>'30一般会計歳入'!A53:H53+1</f>
        <v>4</v>
      </c>
      <c r="B54" s="154"/>
      <c r="C54" s="154"/>
      <c r="D54" s="154"/>
      <c r="E54" s="154"/>
      <c r="F54" s="154"/>
      <c r="G54" s="154"/>
      <c r="H54" s="154"/>
      <c r="I54" s="75"/>
    </row>
  </sheetData>
  <mergeCells count="21">
    <mergeCell ref="A54:H54"/>
    <mergeCell ref="B26:C26"/>
    <mergeCell ref="B27:C27"/>
    <mergeCell ref="B28:C28"/>
    <mergeCell ref="B29:C29"/>
    <mergeCell ref="B30:C30"/>
    <mergeCell ref="A4:H9"/>
    <mergeCell ref="A11:D11"/>
    <mergeCell ref="A18:D18"/>
    <mergeCell ref="A25:D25"/>
    <mergeCell ref="B12:C12"/>
    <mergeCell ref="B13:C13"/>
    <mergeCell ref="B14:C14"/>
    <mergeCell ref="B15:C15"/>
    <mergeCell ref="B16:C16"/>
    <mergeCell ref="B19:C19"/>
    <mergeCell ref="B20:C20"/>
    <mergeCell ref="B21:C21"/>
    <mergeCell ref="B22:C22"/>
    <mergeCell ref="B23:C23"/>
    <mergeCell ref="G11:H11"/>
  </mergeCells>
  <phoneticPr fontId="2"/>
  <printOptions horizontalCentered="1"/>
  <pageMargins left="0.70866141732283472" right="0.70866141732283472" top="0.74803149606299213" bottom="0.3149606299212598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E49"/>
  <sheetViews>
    <sheetView zoomScaleNormal="100" zoomScaleSheetLayoutView="100" workbookViewId="0">
      <selection activeCell="D14" sqref="D14"/>
    </sheetView>
  </sheetViews>
  <sheetFormatPr defaultColWidth="9.25" defaultRowHeight="15.75" customHeight="1" x14ac:dyDescent="0.15"/>
  <cols>
    <col min="1" max="2" width="9.25" style="1"/>
    <col min="3" max="3" width="13.75" style="1" customWidth="1"/>
    <col min="4" max="4" width="9" style="1" customWidth="1"/>
    <col min="5" max="5" width="13.75" style="1" customWidth="1"/>
    <col min="6" max="6" width="9" style="1" customWidth="1"/>
    <col min="7" max="7" width="13.75" style="1" customWidth="1"/>
    <col min="8" max="8" width="9" style="1" customWidth="1"/>
    <col min="9" max="29" width="9.25" style="4"/>
    <col min="30" max="16384" width="9.25" style="1"/>
  </cols>
  <sheetData>
    <row r="1" spans="1:24" ht="15.75" customHeight="1" x14ac:dyDescent="0.15">
      <c r="A1" s="1" t="s">
        <v>130</v>
      </c>
      <c r="B1" s="3"/>
      <c r="C1" s="3"/>
      <c r="D1" s="3"/>
      <c r="E1" s="3"/>
      <c r="F1" s="3"/>
      <c r="G1" s="159" t="s">
        <v>189</v>
      </c>
      <c r="H1" s="159"/>
      <c r="I1" s="107"/>
      <c r="J1" s="107"/>
      <c r="U1" s="108"/>
      <c r="V1" s="108"/>
      <c r="W1" s="108"/>
      <c r="X1" s="108"/>
    </row>
    <row r="2" spans="1:24" ht="15.75" customHeight="1" x14ac:dyDescent="0.15">
      <c r="A2" s="183" t="s">
        <v>45</v>
      </c>
      <c r="B2" s="184"/>
      <c r="C2" s="151" t="str">
        <f>'30一般会計歳出'!D12</f>
        <v>令和1年度</v>
      </c>
      <c r="D2" s="152"/>
      <c r="E2" s="151" t="str">
        <f>'30一般会計歳出'!E12</f>
        <v>平成30年度</v>
      </c>
      <c r="F2" s="152"/>
      <c r="G2" s="151" t="s">
        <v>60</v>
      </c>
      <c r="H2" s="152"/>
    </row>
    <row r="3" spans="1:24" ht="15.75" customHeight="1" x14ac:dyDescent="0.15">
      <c r="A3" s="185"/>
      <c r="B3" s="186"/>
      <c r="C3" s="24" t="s">
        <v>159</v>
      </c>
      <c r="D3" s="24" t="s">
        <v>46</v>
      </c>
      <c r="E3" s="24" t="s">
        <v>160</v>
      </c>
      <c r="F3" s="24" t="s">
        <v>25</v>
      </c>
      <c r="G3" s="24" t="s">
        <v>161</v>
      </c>
      <c r="H3" s="24" t="s">
        <v>162</v>
      </c>
    </row>
    <row r="4" spans="1:24" ht="21" customHeight="1" x14ac:dyDescent="0.15">
      <c r="A4" s="177" t="s">
        <v>47</v>
      </c>
      <c r="B4" s="178"/>
      <c r="C4" s="76">
        <v>90264</v>
      </c>
      <c r="D4" s="41">
        <f>ROUND(C4/$C$17*100,1)</f>
        <v>1.5</v>
      </c>
      <c r="E4" s="76">
        <v>87840</v>
      </c>
      <c r="F4" s="41">
        <f>ROUND(E4/$E$17*100,1)</f>
        <v>1.4</v>
      </c>
      <c r="G4" s="60">
        <f t="shared" ref="G4:G17" si="0">SUM(C4-E4)</f>
        <v>2424</v>
      </c>
      <c r="H4" s="42">
        <f t="shared" ref="H4:H17" si="1">ROUND(G4/E4*100,1)</f>
        <v>2.8</v>
      </c>
    </row>
    <row r="5" spans="1:24" ht="21" customHeight="1" x14ac:dyDescent="0.15">
      <c r="A5" s="177" t="s">
        <v>48</v>
      </c>
      <c r="B5" s="178"/>
      <c r="C5" s="76">
        <v>900559</v>
      </c>
      <c r="D5" s="41">
        <f t="shared" ref="D5:D16" si="2">ROUND(C5/$C$17*100,1)</f>
        <v>15.4</v>
      </c>
      <c r="E5" s="76">
        <v>856020</v>
      </c>
      <c r="F5" s="41">
        <f t="shared" ref="F5:F16" si="3">ROUND(E5/$E$17*100,1)</f>
        <v>14.1</v>
      </c>
      <c r="G5" s="60">
        <f t="shared" si="0"/>
        <v>44539</v>
      </c>
      <c r="H5" s="42">
        <f t="shared" si="1"/>
        <v>5.2</v>
      </c>
    </row>
    <row r="6" spans="1:24" ht="21" customHeight="1" x14ac:dyDescent="0.15">
      <c r="A6" s="177" t="s">
        <v>49</v>
      </c>
      <c r="B6" s="178"/>
      <c r="C6" s="76">
        <v>1580497</v>
      </c>
      <c r="D6" s="41">
        <f t="shared" si="2"/>
        <v>27</v>
      </c>
      <c r="E6" s="76">
        <v>1390997</v>
      </c>
      <c r="F6" s="41">
        <f t="shared" si="3"/>
        <v>22.9</v>
      </c>
      <c r="G6" s="60">
        <f t="shared" si="0"/>
        <v>189500</v>
      </c>
      <c r="H6" s="42">
        <f t="shared" si="1"/>
        <v>13.6</v>
      </c>
    </row>
    <row r="7" spans="1:24" ht="21" customHeight="1" x14ac:dyDescent="0.15">
      <c r="A7" s="177" t="s">
        <v>50</v>
      </c>
      <c r="B7" s="178"/>
      <c r="C7" s="76">
        <v>528545</v>
      </c>
      <c r="D7" s="41">
        <f t="shared" si="2"/>
        <v>9</v>
      </c>
      <c r="E7" s="76">
        <v>476708</v>
      </c>
      <c r="F7" s="41">
        <f t="shared" si="3"/>
        <v>7.8</v>
      </c>
      <c r="G7" s="60">
        <f t="shared" si="0"/>
        <v>51837</v>
      </c>
      <c r="H7" s="42">
        <f t="shared" si="1"/>
        <v>10.9</v>
      </c>
    </row>
    <row r="8" spans="1:24" ht="21" customHeight="1" x14ac:dyDescent="0.15">
      <c r="A8" s="177" t="s">
        <v>51</v>
      </c>
      <c r="B8" s="178"/>
      <c r="C8" s="76">
        <v>721624</v>
      </c>
      <c r="D8" s="41">
        <f t="shared" si="2"/>
        <v>12.3</v>
      </c>
      <c r="E8" s="76">
        <v>886581</v>
      </c>
      <c r="F8" s="41">
        <f t="shared" si="3"/>
        <v>14.6</v>
      </c>
      <c r="G8" s="60">
        <f t="shared" si="0"/>
        <v>-164957</v>
      </c>
      <c r="H8" s="42">
        <f t="shared" si="1"/>
        <v>-18.600000000000001</v>
      </c>
    </row>
    <row r="9" spans="1:24" ht="21" customHeight="1" x14ac:dyDescent="0.15">
      <c r="A9" s="177" t="s">
        <v>52</v>
      </c>
      <c r="B9" s="178"/>
      <c r="C9" s="76">
        <v>35924</v>
      </c>
      <c r="D9" s="41">
        <f t="shared" si="2"/>
        <v>0.6</v>
      </c>
      <c r="E9" s="76">
        <v>33722</v>
      </c>
      <c r="F9" s="41">
        <f t="shared" si="3"/>
        <v>0.6</v>
      </c>
      <c r="G9" s="60">
        <f t="shared" si="0"/>
        <v>2202</v>
      </c>
      <c r="H9" s="42">
        <f t="shared" si="1"/>
        <v>6.5</v>
      </c>
    </row>
    <row r="10" spans="1:24" ht="21" customHeight="1" x14ac:dyDescent="0.15">
      <c r="A10" s="177" t="s">
        <v>53</v>
      </c>
      <c r="B10" s="178"/>
      <c r="C10" s="76">
        <v>479470</v>
      </c>
      <c r="D10" s="41">
        <f t="shared" si="2"/>
        <v>8.1999999999999993</v>
      </c>
      <c r="E10" s="76">
        <v>729415</v>
      </c>
      <c r="F10" s="41">
        <f t="shared" si="3"/>
        <v>12</v>
      </c>
      <c r="G10" s="60">
        <f t="shared" si="0"/>
        <v>-249945</v>
      </c>
      <c r="H10" s="42">
        <f t="shared" si="1"/>
        <v>-34.299999999999997</v>
      </c>
    </row>
    <row r="11" spans="1:24" ht="21" customHeight="1" x14ac:dyDescent="0.15">
      <c r="A11" s="177" t="s">
        <v>54</v>
      </c>
      <c r="B11" s="178"/>
      <c r="C11" s="76">
        <v>144580</v>
      </c>
      <c r="D11" s="41">
        <f t="shared" si="2"/>
        <v>2.5</v>
      </c>
      <c r="E11" s="76">
        <v>266452</v>
      </c>
      <c r="F11" s="41">
        <f t="shared" si="3"/>
        <v>4.4000000000000004</v>
      </c>
      <c r="G11" s="60">
        <f t="shared" si="0"/>
        <v>-121872</v>
      </c>
      <c r="H11" s="42">
        <f t="shared" si="1"/>
        <v>-45.7</v>
      </c>
    </row>
    <row r="12" spans="1:24" ht="21" customHeight="1" x14ac:dyDescent="0.15">
      <c r="A12" s="177" t="s">
        <v>55</v>
      </c>
      <c r="B12" s="178"/>
      <c r="C12" s="76">
        <v>527254</v>
      </c>
      <c r="D12" s="41">
        <f>ROUND(C12/$C$17*100,1)-0.1</f>
        <v>8.9</v>
      </c>
      <c r="E12" s="76">
        <v>460537</v>
      </c>
      <c r="F12" s="41">
        <f>ROUND(E12/$E$17*100,1)-0.1</f>
        <v>7.5</v>
      </c>
      <c r="G12" s="60">
        <f t="shared" si="0"/>
        <v>66717</v>
      </c>
      <c r="H12" s="42">
        <f t="shared" si="1"/>
        <v>14.5</v>
      </c>
    </row>
    <row r="13" spans="1:24" ht="21" customHeight="1" x14ac:dyDescent="0.15">
      <c r="A13" s="177" t="s">
        <v>56</v>
      </c>
      <c r="B13" s="178"/>
      <c r="C13" s="76">
        <v>879</v>
      </c>
      <c r="D13" s="41">
        <f t="shared" si="2"/>
        <v>0</v>
      </c>
      <c r="E13" s="76">
        <v>879</v>
      </c>
      <c r="F13" s="41">
        <f t="shared" si="3"/>
        <v>0</v>
      </c>
      <c r="G13" s="60">
        <f t="shared" si="0"/>
        <v>0</v>
      </c>
      <c r="H13" s="42">
        <f t="shared" si="1"/>
        <v>0</v>
      </c>
    </row>
    <row r="14" spans="1:24" ht="21" customHeight="1" x14ac:dyDescent="0.15">
      <c r="A14" s="177" t="s">
        <v>33</v>
      </c>
      <c r="B14" s="178"/>
      <c r="C14" s="76">
        <v>848660</v>
      </c>
      <c r="D14" s="41">
        <f t="shared" si="2"/>
        <v>14.5</v>
      </c>
      <c r="E14" s="76">
        <v>885334</v>
      </c>
      <c r="F14" s="41">
        <f t="shared" si="3"/>
        <v>14.6</v>
      </c>
      <c r="G14" s="60">
        <f t="shared" si="0"/>
        <v>-36674</v>
      </c>
      <c r="H14" s="42">
        <f t="shared" si="1"/>
        <v>-4.0999999999999996</v>
      </c>
    </row>
    <row r="15" spans="1:24" ht="21" customHeight="1" x14ac:dyDescent="0.15">
      <c r="A15" s="177" t="s">
        <v>57</v>
      </c>
      <c r="B15" s="178"/>
      <c r="C15" s="76">
        <v>0</v>
      </c>
      <c r="D15" s="41">
        <f t="shared" si="2"/>
        <v>0</v>
      </c>
      <c r="E15" s="76">
        <v>1</v>
      </c>
      <c r="F15" s="41">
        <f t="shared" si="3"/>
        <v>0</v>
      </c>
      <c r="G15" s="60">
        <f t="shared" si="0"/>
        <v>-1</v>
      </c>
      <c r="H15" s="42">
        <f t="shared" si="1"/>
        <v>-100</v>
      </c>
    </row>
    <row r="16" spans="1:24" ht="21" customHeight="1" thickBot="1" x14ac:dyDescent="0.2">
      <c r="A16" s="177" t="s">
        <v>58</v>
      </c>
      <c r="B16" s="178"/>
      <c r="C16" s="77">
        <v>5000</v>
      </c>
      <c r="D16" s="41">
        <f t="shared" si="2"/>
        <v>0.1</v>
      </c>
      <c r="E16" s="77">
        <v>5000</v>
      </c>
      <c r="F16" s="41">
        <f t="shared" si="3"/>
        <v>0.1</v>
      </c>
      <c r="G16" s="60">
        <f t="shared" si="0"/>
        <v>0</v>
      </c>
      <c r="H16" s="42">
        <f t="shared" si="1"/>
        <v>0</v>
      </c>
    </row>
    <row r="17" spans="1:31" ht="21" customHeight="1" thickTop="1" x14ac:dyDescent="0.15">
      <c r="A17" s="181" t="s">
        <v>59</v>
      </c>
      <c r="B17" s="182"/>
      <c r="C17" s="78">
        <f>SUM(C4:C16)</f>
        <v>5863256</v>
      </c>
      <c r="D17" s="43">
        <f>SUM(D4:D16)</f>
        <v>100</v>
      </c>
      <c r="E17" s="78">
        <f>SUM(E4:E16)</f>
        <v>6079486</v>
      </c>
      <c r="F17" s="43">
        <f>SUM(F4:F16)</f>
        <v>100</v>
      </c>
      <c r="G17" s="79">
        <f t="shared" si="0"/>
        <v>-216230</v>
      </c>
      <c r="H17" s="44">
        <f t="shared" si="1"/>
        <v>-3.6</v>
      </c>
    </row>
    <row r="18" spans="1:31" ht="15.75" customHeight="1" x14ac:dyDescent="0.15">
      <c r="N18" s="109"/>
    </row>
    <row r="23" spans="1:31" ht="15.75" customHeight="1" x14ac:dyDescent="0.15">
      <c r="AC23" s="4" t="str">
        <f>A4</f>
        <v>議会費</v>
      </c>
      <c r="AD23" s="6">
        <f>C4</f>
        <v>90264</v>
      </c>
      <c r="AE23" s="6">
        <f>E4</f>
        <v>87840</v>
      </c>
    </row>
    <row r="24" spans="1:31" ht="15.75" customHeight="1" x14ac:dyDescent="0.15">
      <c r="AC24" s="4" t="str">
        <f t="shared" ref="AC24" si="4">A5</f>
        <v>総務費</v>
      </c>
      <c r="AD24" s="6">
        <f t="shared" ref="AD24" si="5">C5</f>
        <v>900559</v>
      </c>
      <c r="AE24" s="6">
        <f t="shared" ref="AE24" si="6">E5</f>
        <v>856020</v>
      </c>
    </row>
    <row r="25" spans="1:31" ht="15.75" customHeight="1" x14ac:dyDescent="0.15">
      <c r="AC25" s="4" t="str">
        <f t="shared" ref="AC25:AC35" si="7">A6</f>
        <v>民生費</v>
      </c>
      <c r="AD25" s="6">
        <f t="shared" ref="AD25:AD35" si="8">C6</f>
        <v>1580497</v>
      </c>
      <c r="AE25" s="6">
        <f t="shared" ref="AE25:AE35" si="9">E6</f>
        <v>1390997</v>
      </c>
    </row>
    <row r="26" spans="1:31" ht="15.75" customHeight="1" x14ac:dyDescent="0.15">
      <c r="AC26" s="4" t="str">
        <f t="shared" si="7"/>
        <v>衛生費</v>
      </c>
      <c r="AD26" s="6">
        <f t="shared" si="8"/>
        <v>528545</v>
      </c>
      <c r="AE26" s="6">
        <f t="shared" si="9"/>
        <v>476708</v>
      </c>
    </row>
    <row r="27" spans="1:31" ht="15.75" customHeight="1" x14ac:dyDescent="0.15">
      <c r="AC27" s="4" t="str">
        <f t="shared" si="7"/>
        <v>農林水産業費</v>
      </c>
      <c r="AD27" s="6">
        <f t="shared" si="8"/>
        <v>721624</v>
      </c>
      <c r="AE27" s="6">
        <f t="shared" si="9"/>
        <v>886581</v>
      </c>
    </row>
    <row r="28" spans="1:31" ht="15.75" customHeight="1" x14ac:dyDescent="0.15">
      <c r="AC28" s="4" t="str">
        <f t="shared" si="7"/>
        <v>商工費</v>
      </c>
      <c r="AD28" s="6">
        <f t="shared" si="8"/>
        <v>35924</v>
      </c>
      <c r="AE28" s="6">
        <f t="shared" si="9"/>
        <v>33722</v>
      </c>
    </row>
    <row r="29" spans="1:31" ht="15.75" customHeight="1" x14ac:dyDescent="0.15">
      <c r="AC29" s="4" t="str">
        <f t="shared" si="7"/>
        <v>土木費</v>
      </c>
      <c r="AD29" s="6">
        <f t="shared" si="8"/>
        <v>479470</v>
      </c>
      <c r="AE29" s="6">
        <f t="shared" si="9"/>
        <v>729415</v>
      </c>
    </row>
    <row r="30" spans="1:31" ht="15.75" customHeight="1" x14ac:dyDescent="0.15">
      <c r="AC30" s="4" t="str">
        <f t="shared" si="7"/>
        <v>消防費</v>
      </c>
      <c r="AD30" s="6">
        <f t="shared" si="8"/>
        <v>144580</v>
      </c>
      <c r="AE30" s="6">
        <f t="shared" si="9"/>
        <v>266452</v>
      </c>
    </row>
    <row r="31" spans="1:31" ht="15.75" customHeight="1" x14ac:dyDescent="0.15">
      <c r="AC31" s="4" t="str">
        <f t="shared" si="7"/>
        <v>教育費</v>
      </c>
      <c r="AD31" s="6">
        <f t="shared" si="8"/>
        <v>527254</v>
      </c>
      <c r="AE31" s="6">
        <f t="shared" si="9"/>
        <v>460537</v>
      </c>
    </row>
    <row r="32" spans="1:31" ht="15.75" customHeight="1" x14ac:dyDescent="0.15">
      <c r="AC32" s="4" t="str">
        <f t="shared" si="7"/>
        <v>災害復旧費</v>
      </c>
      <c r="AD32" s="6">
        <f t="shared" si="8"/>
        <v>879</v>
      </c>
      <c r="AE32" s="6">
        <f t="shared" si="9"/>
        <v>879</v>
      </c>
    </row>
    <row r="33" spans="1:31" ht="15.75" customHeight="1" x14ac:dyDescent="0.15">
      <c r="AC33" s="4" t="str">
        <f t="shared" si="7"/>
        <v>公債費</v>
      </c>
      <c r="AD33" s="6">
        <f t="shared" si="8"/>
        <v>848660</v>
      </c>
      <c r="AE33" s="6">
        <f t="shared" si="9"/>
        <v>885334</v>
      </c>
    </row>
    <row r="34" spans="1:31" ht="15.75" customHeight="1" x14ac:dyDescent="0.15">
      <c r="AC34" s="4" t="str">
        <f t="shared" si="7"/>
        <v>諸支出金</v>
      </c>
      <c r="AD34" s="6">
        <f t="shared" si="8"/>
        <v>0</v>
      </c>
      <c r="AE34" s="6">
        <f t="shared" si="9"/>
        <v>1</v>
      </c>
    </row>
    <row r="35" spans="1:31" ht="15.75" customHeight="1" x14ac:dyDescent="0.15">
      <c r="AC35" s="4" t="str">
        <f t="shared" si="7"/>
        <v>予備費</v>
      </c>
      <c r="AD35" s="6">
        <f t="shared" si="8"/>
        <v>5000</v>
      </c>
      <c r="AE35" s="6">
        <f t="shared" si="9"/>
        <v>5000</v>
      </c>
    </row>
    <row r="36" spans="1:31" ht="15.75" customHeight="1" x14ac:dyDescent="0.15">
      <c r="AD36" s="6"/>
      <c r="AE36" s="6"/>
    </row>
    <row r="37" spans="1:31" ht="15.75" customHeight="1" x14ac:dyDescent="0.15">
      <c r="AD37" s="6"/>
      <c r="AE37" s="6"/>
    </row>
    <row r="38" spans="1:31" ht="15.75" customHeight="1" x14ac:dyDescent="0.15">
      <c r="AD38" s="6"/>
      <c r="AE38" s="6"/>
    </row>
    <row r="39" spans="1:31" ht="15.75" customHeight="1" x14ac:dyDescent="0.15">
      <c r="AD39" s="6"/>
      <c r="AE39" s="6"/>
    </row>
    <row r="40" spans="1:31" ht="15.75" customHeight="1" x14ac:dyDescent="0.15">
      <c r="AD40" s="6"/>
      <c r="AE40" s="6"/>
    </row>
    <row r="41" spans="1:31" ht="15.75" customHeight="1" x14ac:dyDescent="0.15">
      <c r="AD41" s="6"/>
      <c r="AE41" s="6"/>
    </row>
    <row r="42" spans="1:31" ht="15.75" customHeight="1" x14ac:dyDescent="0.15">
      <c r="AD42" s="6"/>
      <c r="AE42" s="6"/>
    </row>
    <row r="43" spans="1:31" ht="26.25" customHeight="1" x14ac:dyDescent="0.15">
      <c r="AD43" s="6"/>
      <c r="AE43" s="6"/>
    </row>
    <row r="48" spans="1:31" ht="20.25" customHeight="1" x14ac:dyDescent="0.15">
      <c r="A48" s="154">
        <f>'30一般会計歳出'!A54:H54+1</f>
        <v>5</v>
      </c>
      <c r="B48" s="154"/>
      <c r="C48" s="154"/>
      <c r="D48" s="154"/>
      <c r="E48" s="154"/>
      <c r="F48" s="154"/>
      <c r="G48" s="154"/>
      <c r="H48" s="154"/>
    </row>
    <row r="49" spans="9:24" ht="15.75" customHeight="1" x14ac:dyDescent="0.15">
      <c r="I49" s="110"/>
      <c r="J49" s="110"/>
      <c r="K49" s="110"/>
      <c r="L49" s="110"/>
      <c r="M49" s="110"/>
      <c r="N49" s="110"/>
      <c r="O49" s="110"/>
      <c r="P49" s="110"/>
      <c r="Q49" s="110"/>
      <c r="R49" s="110"/>
      <c r="S49" s="110"/>
      <c r="T49" s="110"/>
      <c r="U49" s="110"/>
      <c r="V49" s="110"/>
      <c r="W49" s="110"/>
      <c r="X49" s="110"/>
    </row>
  </sheetData>
  <mergeCells count="20">
    <mergeCell ref="G1:H1"/>
    <mergeCell ref="A5:B5"/>
    <mergeCell ref="A6:B6"/>
    <mergeCell ref="A7:B7"/>
    <mergeCell ref="A8:B8"/>
    <mergeCell ref="A4:B4"/>
    <mergeCell ref="A2:B3"/>
    <mergeCell ref="A17:B17"/>
    <mergeCell ref="A48:H48"/>
    <mergeCell ref="G2:H2"/>
    <mergeCell ref="E2:F2"/>
    <mergeCell ref="C2:D2"/>
    <mergeCell ref="A9:B9"/>
    <mergeCell ref="A10:B10"/>
    <mergeCell ref="A11:B11"/>
    <mergeCell ref="A12:B12"/>
    <mergeCell ref="A13:B13"/>
    <mergeCell ref="A14:B14"/>
    <mergeCell ref="A15:B15"/>
    <mergeCell ref="A16:B16"/>
  </mergeCells>
  <phoneticPr fontId="2"/>
  <pageMargins left="0.7" right="0.7" top="0.75" bottom="0.3" header="0.3" footer="0.3"/>
  <pageSetup paperSize="9" orientation="portrait" r:id="rId1"/>
  <rowBreaks count="1" manualBreakCount="1">
    <brk id="4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48"/>
  <sheetViews>
    <sheetView topLeftCell="A4" zoomScaleNormal="100" workbookViewId="0">
      <selection activeCell="B19" sqref="B19:J20"/>
    </sheetView>
  </sheetViews>
  <sheetFormatPr defaultColWidth="9.25" defaultRowHeight="15.75" customHeight="1" x14ac:dyDescent="0.15"/>
  <cols>
    <col min="1" max="1" width="2.5" style="1" customWidth="1"/>
    <col min="2" max="16384" width="9.25" style="1"/>
  </cols>
  <sheetData>
    <row r="1" spans="1:10" ht="15.75" customHeight="1" x14ac:dyDescent="0.15">
      <c r="A1" s="1" t="s">
        <v>169</v>
      </c>
      <c r="B1" s="1" t="s">
        <v>210</v>
      </c>
    </row>
    <row r="3" spans="1:10" ht="15.75" customHeight="1" x14ac:dyDescent="0.15">
      <c r="A3" s="1">
        <v>1</v>
      </c>
      <c r="B3" s="1" t="s">
        <v>170</v>
      </c>
    </row>
    <row r="4" spans="1:10" ht="15.75" customHeight="1" x14ac:dyDescent="0.15">
      <c r="B4" s="18"/>
      <c r="C4" s="18"/>
      <c r="D4" s="18"/>
      <c r="E4" s="18"/>
      <c r="F4" s="18"/>
      <c r="G4" s="18"/>
      <c r="H4" s="18"/>
      <c r="I4" s="18"/>
      <c r="J4" s="18"/>
    </row>
    <row r="5" spans="1:10" ht="22.5" customHeight="1" x14ac:dyDescent="0.15">
      <c r="B5" s="190" t="s">
        <v>219</v>
      </c>
      <c r="C5" s="190"/>
      <c r="D5" s="190"/>
      <c r="E5" s="190"/>
      <c r="F5" s="190"/>
      <c r="G5" s="190"/>
      <c r="H5" s="190"/>
      <c r="I5" s="190"/>
      <c r="J5" s="190"/>
    </row>
    <row r="6" spans="1:10" ht="22.5" customHeight="1" x14ac:dyDescent="0.15">
      <c r="A6" s="18"/>
      <c r="B6" s="190"/>
      <c r="C6" s="190"/>
      <c r="D6" s="190"/>
      <c r="E6" s="190"/>
      <c r="F6" s="190"/>
      <c r="G6" s="190"/>
      <c r="H6" s="190"/>
      <c r="I6" s="190"/>
      <c r="J6" s="190"/>
    </row>
    <row r="7" spans="1:10" ht="22.5" customHeight="1" x14ac:dyDescent="0.15">
      <c r="A7" s="18"/>
      <c r="B7" s="190"/>
      <c r="C7" s="190"/>
      <c r="D7" s="190"/>
      <c r="E7" s="190"/>
      <c r="F7" s="190"/>
      <c r="G7" s="190"/>
      <c r="H7" s="190"/>
      <c r="I7" s="190"/>
      <c r="J7" s="190"/>
    </row>
    <row r="8" spans="1:10" ht="22.5" customHeight="1" x14ac:dyDescent="0.15">
      <c r="A8" s="18"/>
      <c r="B8" s="190"/>
      <c r="C8" s="190"/>
      <c r="D8" s="190"/>
      <c r="E8" s="190"/>
      <c r="F8" s="190"/>
      <c r="G8" s="190"/>
      <c r="H8" s="190"/>
      <c r="I8" s="190"/>
      <c r="J8" s="190"/>
    </row>
    <row r="10" spans="1:10" ht="15.75" customHeight="1" x14ac:dyDescent="0.15">
      <c r="A10" s="189" t="s">
        <v>211</v>
      </c>
      <c r="B10" s="189"/>
      <c r="C10" s="189"/>
      <c r="D10" s="189"/>
      <c r="E10" s="189"/>
      <c r="F10" s="189"/>
      <c r="G10" s="189"/>
      <c r="H10" s="189"/>
      <c r="I10" s="189"/>
      <c r="J10" s="189"/>
    </row>
    <row r="11" spans="1:10" ht="22.5" customHeight="1" x14ac:dyDescent="0.15">
      <c r="B11" s="187" t="s">
        <v>212</v>
      </c>
      <c r="C11" s="187"/>
      <c r="D11" s="187"/>
      <c r="E11" s="187"/>
      <c r="F11" s="187"/>
      <c r="G11" s="187"/>
      <c r="H11" s="187"/>
      <c r="I11" s="187"/>
      <c r="J11" s="187"/>
    </row>
    <row r="12" spans="1:10" ht="22.5" customHeight="1" x14ac:dyDescent="0.15">
      <c r="A12" s="18"/>
      <c r="B12" s="187"/>
      <c r="C12" s="187"/>
      <c r="D12" s="187"/>
      <c r="E12" s="187"/>
      <c r="F12" s="187"/>
      <c r="G12" s="187"/>
      <c r="H12" s="187"/>
      <c r="I12" s="187"/>
      <c r="J12" s="187"/>
    </row>
    <row r="14" spans="1:10" ht="15.75" customHeight="1" x14ac:dyDescent="0.15">
      <c r="A14" s="189" t="s">
        <v>213</v>
      </c>
      <c r="B14" s="189"/>
      <c r="C14" s="189"/>
      <c r="D14" s="189"/>
      <c r="E14" s="189"/>
      <c r="F14" s="189"/>
      <c r="G14" s="189"/>
      <c r="H14" s="189"/>
      <c r="I14" s="189"/>
      <c r="J14" s="189"/>
    </row>
    <row r="15" spans="1:10" ht="22.5" customHeight="1" x14ac:dyDescent="0.15">
      <c r="B15" s="187" t="s">
        <v>214</v>
      </c>
      <c r="C15" s="187"/>
      <c r="D15" s="187"/>
      <c r="E15" s="187"/>
      <c r="F15" s="187"/>
      <c r="G15" s="187"/>
      <c r="H15" s="187"/>
      <c r="I15" s="187"/>
      <c r="J15" s="187"/>
    </row>
    <row r="16" spans="1:10" ht="22.5" customHeight="1" x14ac:dyDescent="0.15">
      <c r="A16" s="18"/>
      <c r="B16" s="187"/>
      <c r="C16" s="187"/>
      <c r="D16" s="187"/>
      <c r="E16" s="187"/>
      <c r="F16" s="187"/>
      <c r="G16" s="187"/>
      <c r="H16" s="187"/>
      <c r="I16" s="187"/>
      <c r="J16" s="187"/>
    </row>
    <row r="18" spans="1:10" ht="15.75" customHeight="1" x14ac:dyDescent="0.15">
      <c r="A18" s="189" t="s">
        <v>215</v>
      </c>
      <c r="B18" s="189"/>
      <c r="C18" s="189"/>
      <c r="D18" s="189"/>
      <c r="E18" s="189"/>
      <c r="F18" s="189"/>
      <c r="G18" s="189"/>
      <c r="H18" s="189"/>
      <c r="I18" s="189"/>
      <c r="J18" s="189"/>
    </row>
    <row r="19" spans="1:10" ht="22.5" customHeight="1" x14ac:dyDescent="0.15">
      <c r="B19" s="187" t="s">
        <v>216</v>
      </c>
      <c r="C19" s="187"/>
      <c r="D19" s="187"/>
      <c r="E19" s="187"/>
      <c r="F19" s="187"/>
      <c r="G19" s="187"/>
      <c r="H19" s="187"/>
      <c r="I19" s="187"/>
      <c r="J19" s="187"/>
    </row>
    <row r="20" spans="1:10" ht="22.5" customHeight="1" x14ac:dyDescent="0.15">
      <c r="B20" s="187"/>
      <c r="C20" s="187"/>
      <c r="D20" s="187"/>
      <c r="E20" s="187"/>
      <c r="F20" s="187"/>
      <c r="G20" s="187"/>
      <c r="H20" s="187"/>
      <c r="I20" s="187"/>
      <c r="J20" s="187"/>
    </row>
    <row r="22" spans="1:10" ht="15.75" customHeight="1" x14ac:dyDescent="0.15">
      <c r="A22" s="189" t="s">
        <v>217</v>
      </c>
      <c r="B22" s="189"/>
      <c r="C22" s="189"/>
      <c r="D22" s="189"/>
      <c r="E22" s="189"/>
      <c r="F22" s="189"/>
      <c r="G22" s="189"/>
      <c r="H22" s="189"/>
      <c r="I22" s="189"/>
      <c r="J22" s="189"/>
    </row>
    <row r="23" spans="1:10" ht="22.5" customHeight="1" x14ac:dyDescent="0.15">
      <c r="B23" s="187" t="s">
        <v>218</v>
      </c>
      <c r="C23" s="187"/>
      <c r="D23" s="187"/>
      <c r="E23" s="187"/>
      <c r="F23" s="187"/>
      <c r="G23" s="187"/>
      <c r="H23" s="187"/>
      <c r="I23" s="187"/>
      <c r="J23" s="187"/>
    </row>
    <row r="24" spans="1:10" ht="22.5" customHeight="1" x14ac:dyDescent="0.15">
      <c r="B24" s="187"/>
      <c r="C24" s="187"/>
      <c r="D24" s="187"/>
      <c r="E24" s="187"/>
      <c r="F24" s="187"/>
      <c r="G24" s="187"/>
      <c r="H24" s="187"/>
      <c r="I24" s="187"/>
      <c r="J24" s="187"/>
    </row>
    <row r="26" spans="1:10" ht="15.75" customHeight="1" x14ac:dyDescent="0.15">
      <c r="A26" s="189"/>
      <c r="B26" s="189"/>
      <c r="C26" s="189"/>
      <c r="D26" s="189"/>
      <c r="E26" s="189"/>
      <c r="F26" s="189"/>
      <c r="G26" s="189"/>
      <c r="H26" s="189"/>
      <c r="I26" s="189"/>
      <c r="J26" s="189"/>
    </row>
    <row r="27" spans="1:10" ht="22.5" customHeight="1" x14ac:dyDescent="0.15">
      <c r="B27" s="187"/>
      <c r="C27" s="187"/>
      <c r="D27" s="187"/>
      <c r="E27" s="187"/>
      <c r="F27" s="187"/>
      <c r="G27" s="187"/>
      <c r="H27" s="187"/>
      <c r="I27" s="187"/>
      <c r="J27" s="187"/>
    </row>
    <row r="28" spans="1:10" ht="22.5" customHeight="1" x14ac:dyDescent="0.15">
      <c r="B28" s="187"/>
      <c r="C28" s="187"/>
      <c r="D28" s="187"/>
      <c r="E28" s="187"/>
      <c r="F28" s="187"/>
      <c r="G28" s="187"/>
      <c r="H28" s="187"/>
      <c r="I28" s="187"/>
      <c r="J28" s="187"/>
    </row>
    <row r="30" spans="1:10" ht="15.75" customHeight="1" x14ac:dyDescent="0.15">
      <c r="A30" s="189"/>
      <c r="B30" s="189"/>
      <c r="C30" s="189"/>
      <c r="D30" s="189"/>
      <c r="E30" s="189"/>
      <c r="F30" s="189"/>
      <c r="G30" s="189"/>
      <c r="H30" s="189"/>
      <c r="I30" s="189"/>
      <c r="J30" s="189"/>
    </row>
    <row r="31" spans="1:10" ht="22.5" customHeight="1" x14ac:dyDescent="0.15">
      <c r="B31" s="187"/>
      <c r="C31" s="187"/>
      <c r="D31" s="187"/>
      <c r="E31" s="187"/>
      <c r="F31" s="187"/>
      <c r="G31" s="187"/>
      <c r="H31" s="187"/>
      <c r="I31" s="187"/>
      <c r="J31" s="187"/>
    </row>
    <row r="32" spans="1:10" ht="22.5" customHeight="1" x14ac:dyDescent="0.15">
      <c r="B32" s="187"/>
      <c r="C32" s="187"/>
      <c r="D32" s="187"/>
      <c r="E32" s="187"/>
      <c r="F32" s="187"/>
      <c r="G32" s="187"/>
      <c r="H32" s="187"/>
      <c r="I32" s="187"/>
      <c r="J32" s="187"/>
    </row>
    <row r="34" spans="1:10" ht="15.75" customHeight="1" x14ac:dyDescent="0.15">
      <c r="A34" s="189"/>
      <c r="B34" s="189"/>
      <c r="C34" s="189"/>
      <c r="D34" s="189"/>
      <c r="E34" s="189"/>
      <c r="F34" s="189"/>
      <c r="G34" s="189"/>
      <c r="H34" s="189"/>
      <c r="I34" s="189"/>
      <c r="J34" s="189"/>
    </row>
    <row r="35" spans="1:10" ht="22.5" customHeight="1" x14ac:dyDescent="0.15">
      <c r="B35" s="187"/>
      <c r="C35" s="187"/>
      <c r="D35" s="187"/>
      <c r="E35" s="187"/>
      <c r="F35" s="187"/>
      <c r="G35" s="187"/>
      <c r="H35" s="187"/>
      <c r="I35" s="187"/>
      <c r="J35" s="187"/>
    </row>
    <row r="36" spans="1:10" ht="22.5" customHeight="1" x14ac:dyDescent="0.15">
      <c r="B36" s="187"/>
      <c r="C36" s="187"/>
      <c r="D36" s="187"/>
      <c r="E36" s="187"/>
      <c r="F36" s="187"/>
      <c r="G36" s="187"/>
      <c r="H36" s="187"/>
      <c r="I36" s="187"/>
      <c r="J36" s="187"/>
    </row>
    <row r="45" spans="1:10" ht="15.75" customHeight="1" x14ac:dyDescent="0.15">
      <c r="A45" s="188">
        <f>'30目的別内訳'!A48:H48+1</f>
        <v>6</v>
      </c>
      <c r="B45" s="188"/>
      <c r="C45" s="188"/>
      <c r="D45" s="188"/>
      <c r="E45" s="188"/>
      <c r="F45" s="188"/>
      <c r="G45" s="188"/>
      <c r="H45" s="188"/>
      <c r="I45" s="188"/>
      <c r="J45" s="188"/>
    </row>
    <row r="48" spans="1:10" ht="15.75" customHeight="1" x14ac:dyDescent="0.15">
      <c r="A48" s="75"/>
      <c r="B48" s="75"/>
      <c r="C48" s="75"/>
      <c r="D48" s="75"/>
      <c r="E48" s="75"/>
      <c r="F48" s="75"/>
      <c r="G48" s="75"/>
      <c r="H48" s="75"/>
      <c r="I48" s="75"/>
      <c r="J48" s="75"/>
    </row>
  </sheetData>
  <mergeCells count="16">
    <mergeCell ref="B5:J8"/>
    <mergeCell ref="B11:J12"/>
    <mergeCell ref="B15:J16"/>
    <mergeCell ref="B19:J20"/>
    <mergeCell ref="B23:J24"/>
    <mergeCell ref="B27:J28"/>
    <mergeCell ref="A45:J45"/>
    <mergeCell ref="A10:J10"/>
    <mergeCell ref="A14:J14"/>
    <mergeCell ref="A18:J18"/>
    <mergeCell ref="A22:J22"/>
    <mergeCell ref="A26:J26"/>
    <mergeCell ref="A30:J30"/>
    <mergeCell ref="B31:J32"/>
    <mergeCell ref="A34:J34"/>
    <mergeCell ref="B35:J36"/>
  </mergeCells>
  <phoneticPr fontId="2"/>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33"/>
  <sheetViews>
    <sheetView topLeftCell="A13" workbookViewId="0">
      <selection activeCell="E21" sqref="E21"/>
    </sheetView>
  </sheetViews>
  <sheetFormatPr defaultColWidth="9.25" defaultRowHeight="15.75" customHeight="1" x14ac:dyDescent="0.15"/>
  <cols>
    <col min="1" max="1" width="2.5" style="1" customWidth="1"/>
    <col min="2" max="2" width="29.125" style="1" bestFit="1" customWidth="1"/>
    <col min="3" max="5" width="10.25" style="1" customWidth="1"/>
    <col min="6" max="6" width="11.25" style="1" customWidth="1"/>
    <col min="7" max="8" width="7.5" style="1" bestFit="1" customWidth="1"/>
    <col min="9" max="16384" width="9.25" style="1"/>
  </cols>
  <sheetData>
    <row r="1" spans="1:8" ht="27" customHeight="1" x14ac:dyDescent="0.15">
      <c r="A1" s="1">
        <v>2</v>
      </c>
      <c r="B1" s="155" t="s">
        <v>171</v>
      </c>
      <c r="C1" s="155"/>
      <c r="D1" s="155"/>
      <c r="E1" s="155"/>
      <c r="F1" s="155"/>
      <c r="G1" s="155"/>
      <c r="H1" s="155"/>
    </row>
    <row r="2" spans="1:8" ht="27" customHeight="1" x14ac:dyDescent="0.15">
      <c r="A2" s="155" t="s">
        <v>220</v>
      </c>
      <c r="B2" s="155"/>
      <c r="C2" s="155"/>
      <c r="D2" s="155"/>
      <c r="E2" s="155"/>
      <c r="F2" s="155"/>
      <c r="G2" s="155"/>
      <c r="H2" s="155"/>
    </row>
    <row r="3" spans="1:8" ht="21" customHeight="1" x14ac:dyDescent="0.15"/>
    <row r="4" spans="1:8" ht="27" customHeight="1" x14ac:dyDescent="0.15">
      <c r="A4" s="155" t="s">
        <v>174</v>
      </c>
      <c r="B4" s="155"/>
      <c r="C4" s="155"/>
      <c r="D4" s="155"/>
      <c r="E4" s="155"/>
      <c r="F4" s="155"/>
      <c r="G4" s="155"/>
      <c r="H4" s="155"/>
    </row>
    <row r="5" spans="1:8" ht="27" customHeight="1" x14ac:dyDescent="0.15">
      <c r="B5" s="83" t="s">
        <v>61</v>
      </c>
      <c r="G5" s="159" t="s">
        <v>190</v>
      </c>
      <c r="H5" s="159"/>
    </row>
    <row r="6" spans="1:8" ht="41.25" customHeight="1" x14ac:dyDescent="0.15">
      <c r="B6" s="192" t="s">
        <v>172</v>
      </c>
      <c r="C6" s="47" t="s">
        <v>62</v>
      </c>
      <c r="D6" s="48" t="s">
        <v>139</v>
      </c>
      <c r="E6" s="48" t="s">
        <v>140</v>
      </c>
      <c r="F6" s="48" t="s">
        <v>147</v>
      </c>
      <c r="G6" s="48" t="s">
        <v>63</v>
      </c>
      <c r="H6" s="48" t="s">
        <v>63</v>
      </c>
    </row>
    <row r="7" spans="1:8" ht="14.25" x14ac:dyDescent="0.15">
      <c r="B7" s="193"/>
      <c r="C7" s="46" t="s">
        <v>141</v>
      </c>
      <c r="D7" s="46" t="s">
        <v>142</v>
      </c>
      <c r="E7" s="46" t="s">
        <v>143</v>
      </c>
      <c r="F7" s="46" t="s">
        <v>199</v>
      </c>
      <c r="G7" s="46" t="s">
        <v>145</v>
      </c>
      <c r="H7" s="46" t="s">
        <v>146</v>
      </c>
    </row>
    <row r="8" spans="1:8" ht="27" customHeight="1" x14ac:dyDescent="0.15">
      <c r="B8" s="25" t="s">
        <v>80</v>
      </c>
      <c r="C8" s="76">
        <v>309865</v>
      </c>
      <c r="D8" s="76">
        <v>369321</v>
      </c>
      <c r="E8" s="76">
        <v>300399</v>
      </c>
      <c r="F8" s="60">
        <f>SUM(C8-E8)</f>
        <v>9466</v>
      </c>
      <c r="G8" s="41">
        <f t="shared" ref="G8:G28" si="0">SUM(D8/C8)*100</f>
        <v>119.18771077727396</v>
      </c>
      <c r="H8" s="41">
        <f t="shared" ref="H8:H28" si="1">SUM(E8/C8)*100</f>
        <v>96.945121262485273</v>
      </c>
    </row>
    <row r="9" spans="1:8" ht="27" customHeight="1" x14ac:dyDescent="0.15">
      <c r="B9" s="25" t="s">
        <v>81</v>
      </c>
      <c r="C9" s="76">
        <v>72287</v>
      </c>
      <c r="D9" s="76">
        <v>73813</v>
      </c>
      <c r="E9" s="76">
        <v>49688</v>
      </c>
      <c r="F9" s="60">
        <f t="shared" ref="F9:F27" si="2">SUM(C9-E9)</f>
        <v>22599</v>
      </c>
      <c r="G9" s="41">
        <f t="shared" si="0"/>
        <v>102.11102964571776</v>
      </c>
      <c r="H9" s="41">
        <f t="shared" si="1"/>
        <v>68.737117324000167</v>
      </c>
    </row>
    <row r="10" spans="1:8" ht="27" customHeight="1" x14ac:dyDescent="0.15">
      <c r="B10" s="49" t="s">
        <v>105</v>
      </c>
      <c r="C10" s="76">
        <v>228</v>
      </c>
      <c r="D10" s="76">
        <v>564</v>
      </c>
      <c r="E10" s="76">
        <v>564</v>
      </c>
      <c r="F10" s="60">
        <f t="shared" si="2"/>
        <v>-336</v>
      </c>
      <c r="G10" s="41">
        <f t="shared" si="0"/>
        <v>247.36842105263159</v>
      </c>
      <c r="H10" s="41">
        <f t="shared" si="1"/>
        <v>247.36842105263159</v>
      </c>
    </row>
    <row r="11" spans="1:8" ht="27" customHeight="1" x14ac:dyDescent="0.15">
      <c r="B11" s="25" t="s">
        <v>82</v>
      </c>
      <c r="C11" s="76">
        <v>569</v>
      </c>
      <c r="D11" s="76">
        <v>624</v>
      </c>
      <c r="E11" s="76">
        <v>624</v>
      </c>
      <c r="F11" s="60">
        <f t="shared" si="2"/>
        <v>-55</v>
      </c>
      <c r="G11" s="41">
        <f t="shared" si="0"/>
        <v>109.66608084358525</v>
      </c>
      <c r="H11" s="41">
        <f t="shared" si="1"/>
        <v>109.66608084358525</v>
      </c>
    </row>
    <row r="12" spans="1:8" ht="27" customHeight="1" x14ac:dyDescent="0.15">
      <c r="B12" s="115" t="s">
        <v>83</v>
      </c>
      <c r="C12" s="76">
        <v>324</v>
      </c>
      <c r="D12" s="76">
        <v>735</v>
      </c>
      <c r="E12" s="76">
        <v>735</v>
      </c>
      <c r="F12" s="60">
        <f t="shared" si="2"/>
        <v>-411</v>
      </c>
      <c r="G12" s="41">
        <f t="shared" si="0"/>
        <v>226.85185185185185</v>
      </c>
      <c r="H12" s="41">
        <f t="shared" si="1"/>
        <v>226.85185185185185</v>
      </c>
    </row>
    <row r="13" spans="1:8" ht="27" customHeight="1" x14ac:dyDescent="0.15">
      <c r="B13" s="25" t="s">
        <v>131</v>
      </c>
      <c r="C13" s="76">
        <v>100744</v>
      </c>
      <c r="D13" s="76">
        <v>106817</v>
      </c>
      <c r="E13" s="76">
        <v>106817</v>
      </c>
      <c r="F13" s="60">
        <f t="shared" si="2"/>
        <v>-6073</v>
      </c>
      <c r="G13" s="41">
        <f t="shared" si="0"/>
        <v>106.02815055983483</v>
      </c>
      <c r="H13" s="41">
        <f t="shared" si="1"/>
        <v>106.02815055983483</v>
      </c>
    </row>
    <row r="14" spans="1:8" ht="27" customHeight="1" x14ac:dyDescent="0.15">
      <c r="B14" s="25" t="s">
        <v>84</v>
      </c>
      <c r="C14" s="76">
        <v>9044</v>
      </c>
      <c r="D14" s="76">
        <v>13046</v>
      </c>
      <c r="E14" s="76">
        <v>13046</v>
      </c>
      <c r="F14" s="60">
        <f t="shared" si="2"/>
        <v>-4002</v>
      </c>
      <c r="G14" s="41">
        <f t="shared" si="0"/>
        <v>144.25033171163201</v>
      </c>
      <c r="H14" s="41">
        <f t="shared" si="1"/>
        <v>144.25033171163201</v>
      </c>
    </row>
    <row r="15" spans="1:8" ht="27" customHeight="1" x14ac:dyDescent="0.15">
      <c r="B15" s="25" t="s">
        <v>85</v>
      </c>
      <c r="C15" s="76">
        <v>414</v>
      </c>
      <c r="D15" s="76">
        <v>414</v>
      </c>
      <c r="E15" s="76">
        <v>414</v>
      </c>
      <c r="F15" s="60">
        <f t="shared" si="2"/>
        <v>0</v>
      </c>
      <c r="G15" s="41">
        <f t="shared" si="0"/>
        <v>100</v>
      </c>
      <c r="H15" s="41">
        <f t="shared" si="1"/>
        <v>100</v>
      </c>
    </row>
    <row r="16" spans="1:8" ht="27" customHeight="1" x14ac:dyDescent="0.15">
      <c r="B16" s="27" t="s">
        <v>106</v>
      </c>
      <c r="C16" s="76">
        <v>3076472</v>
      </c>
      <c r="D16" s="76">
        <v>3195852</v>
      </c>
      <c r="E16" s="76">
        <v>3195852</v>
      </c>
      <c r="F16" s="60">
        <f t="shared" si="2"/>
        <v>-119380</v>
      </c>
      <c r="G16" s="41">
        <f t="shared" si="0"/>
        <v>103.88041886940627</v>
      </c>
      <c r="H16" s="41">
        <f t="shared" si="1"/>
        <v>103.88041886940627</v>
      </c>
    </row>
    <row r="17" spans="2:8" ht="27" customHeight="1" x14ac:dyDescent="0.15">
      <c r="B17" s="115" t="s">
        <v>86</v>
      </c>
      <c r="C17" s="76">
        <v>1600</v>
      </c>
      <c r="D17" s="76">
        <v>1228</v>
      </c>
      <c r="E17" s="76">
        <v>643</v>
      </c>
      <c r="F17" s="60">
        <f t="shared" si="2"/>
        <v>957</v>
      </c>
      <c r="G17" s="41">
        <f t="shared" si="0"/>
        <v>76.75</v>
      </c>
      <c r="H17" s="41">
        <f t="shared" si="1"/>
        <v>40.1875</v>
      </c>
    </row>
    <row r="18" spans="2:8" ht="27" customHeight="1" x14ac:dyDescent="0.15">
      <c r="B18" s="25" t="s">
        <v>87</v>
      </c>
      <c r="C18" s="76">
        <v>53660</v>
      </c>
      <c r="D18" s="76">
        <v>103221</v>
      </c>
      <c r="E18" s="88">
        <v>48165</v>
      </c>
      <c r="F18" s="60">
        <f t="shared" si="2"/>
        <v>5495</v>
      </c>
      <c r="G18" s="41">
        <f>SUM(D18/C18)*100</f>
        <v>192.36116287737607</v>
      </c>
      <c r="H18" s="41">
        <f t="shared" si="1"/>
        <v>89.759597465523669</v>
      </c>
    </row>
    <row r="19" spans="2:8" ht="27" customHeight="1" x14ac:dyDescent="0.15">
      <c r="B19" s="25" t="s">
        <v>88</v>
      </c>
      <c r="C19" s="76">
        <v>62130</v>
      </c>
      <c r="D19" s="76">
        <v>104366</v>
      </c>
      <c r="E19" s="88">
        <v>60554</v>
      </c>
      <c r="F19" s="60">
        <f t="shared" si="2"/>
        <v>1576</v>
      </c>
      <c r="G19" s="41">
        <f t="shared" si="0"/>
        <v>167.98004184773859</v>
      </c>
      <c r="H19" s="41">
        <f t="shared" si="1"/>
        <v>97.46338322871398</v>
      </c>
    </row>
    <row r="20" spans="2:8" ht="27" customHeight="1" x14ac:dyDescent="0.15">
      <c r="B20" s="25" t="s">
        <v>89</v>
      </c>
      <c r="C20" s="76">
        <v>1298216</v>
      </c>
      <c r="D20" s="76">
        <v>609120</v>
      </c>
      <c r="E20" s="88">
        <v>357692</v>
      </c>
      <c r="F20" s="60">
        <f t="shared" si="2"/>
        <v>940524</v>
      </c>
      <c r="G20" s="41">
        <f t="shared" si="0"/>
        <v>46.919772980767455</v>
      </c>
      <c r="H20" s="41">
        <f t="shared" si="1"/>
        <v>27.552579848037617</v>
      </c>
    </row>
    <row r="21" spans="2:8" ht="27" customHeight="1" x14ac:dyDescent="0.15">
      <c r="B21" s="25" t="s">
        <v>90</v>
      </c>
      <c r="C21" s="76">
        <v>579930</v>
      </c>
      <c r="D21" s="76">
        <v>499070</v>
      </c>
      <c r="E21" s="88">
        <v>279827</v>
      </c>
      <c r="F21" s="60">
        <f t="shared" si="2"/>
        <v>300103</v>
      </c>
      <c r="G21" s="41">
        <f t="shared" si="0"/>
        <v>86.056937906299041</v>
      </c>
      <c r="H21" s="41">
        <f t="shared" si="1"/>
        <v>48.251857982860002</v>
      </c>
    </row>
    <row r="22" spans="2:8" ht="27" customHeight="1" x14ac:dyDescent="0.15">
      <c r="B22" s="25" t="s">
        <v>91</v>
      </c>
      <c r="C22" s="76">
        <v>9962</v>
      </c>
      <c r="D22" s="76">
        <v>12506</v>
      </c>
      <c r="E22" s="76">
        <v>12256</v>
      </c>
      <c r="F22" s="60">
        <f t="shared" si="2"/>
        <v>-2294</v>
      </c>
      <c r="G22" s="41">
        <f t="shared" si="0"/>
        <v>125.53704075486849</v>
      </c>
      <c r="H22" s="41">
        <f t="shared" si="1"/>
        <v>123.02750451716523</v>
      </c>
    </row>
    <row r="23" spans="2:8" ht="27" customHeight="1" x14ac:dyDescent="0.15">
      <c r="B23" s="25" t="s">
        <v>92</v>
      </c>
      <c r="C23" s="76">
        <v>80001</v>
      </c>
      <c r="D23" s="76">
        <v>79133</v>
      </c>
      <c r="E23" s="76">
        <v>79133</v>
      </c>
      <c r="F23" s="60">
        <f t="shared" si="2"/>
        <v>868</v>
      </c>
      <c r="G23" s="41">
        <f t="shared" si="0"/>
        <v>98.915013562330472</v>
      </c>
      <c r="H23" s="41">
        <f t="shared" si="1"/>
        <v>98.915013562330472</v>
      </c>
    </row>
    <row r="24" spans="2:8" ht="27" customHeight="1" x14ac:dyDescent="0.15">
      <c r="B24" s="25" t="s">
        <v>93</v>
      </c>
      <c r="C24" s="76">
        <v>358518</v>
      </c>
      <c r="D24" s="76">
        <v>130462</v>
      </c>
      <c r="E24" s="76">
        <v>175800</v>
      </c>
      <c r="F24" s="60">
        <f t="shared" si="2"/>
        <v>182718</v>
      </c>
      <c r="G24" s="41">
        <f t="shared" si="0"/>
        <v>36.389246843952044</v>
      </c>
      <c r="H24" s="41">
        <f t="shared" si="1"/>
        <v>49.035194885612441</v>
      </c>
    </row>
    <row r="25" spans="2:8" ht="27" customHeight="1" x14ac:dyDescent="0.15">
      <c r="B25" s="25" t="s">
        <v>94</v>
      </c>
      <c r="C25" s="76">
        <v>66764</v>
      </c>
      <c r="D25" s="76">
        <v>66764</v>
      </c>
      <c r="E25" s="76">
        <v>66764</v>
      </c>
      <c r="F25" s="60">
        <f t="shared" si="2"/>
        <v>0</v>
      </c>
      <c r="G25" s="41">
        <f t="shared" si="0"/>
        <v>100</v>
      </c>
      <c r="H25" s="41">
        <f t="shared" si="1"/>
        <v>100</v>
      </c>
    </row>
    <row r="26" spans="2:8" ht="27" customHeight="1" x14ac:dyDescent="0.15">
      <c r="B26" s="25" t="s">
        <v>95</v>
      </c>
      <c r="C26" s="76">
        <v>73293</v>
      </c>
      <c r="D26" s="76">
        <v>99010</v>
      </c>
      <c r="E26" s="76">
        <v>60519</v>
      </c>
      <c r="F26" s="60">
        <f t="shared" si="2"/>
        <v>12774</v>
      </c>
      <c r="G26" s="41">
        <f t="shared" si="0"/>
        <v>135.08793472773661</v>
      </c>
      <c r="H26" s="41">
        <f t="shared" si="1"/>
        <v>82.571323318734386</v>
      </c>
    </row>
    <row r="27" spans="2:8" ht="27" customHeight="1" x14ac:dyDescent="0.15">
      <c r="B27" s="25" t="s">
        <v>96</v>
      </c>
      <c r="C27" s="76">
        <v>1170468</v>
      </c>
      <c r="D27" s="76">
        <v>855468</v>
      </c>
      <c r="E27" s="76">
        <v>131668</v>
      </c>
      <c r="F27" s="60">
        <f t="shared" si="2"/>
        <v>1038800</v>
      </c>
      <c r="G27" s="41">
        <f t="shared" si="0"/>
        <v>73.087688001722384</v>
      </c>
      <c r="H27" s="41">
        <f t="shared" si="1"/>
        <v>11.249175543457831</v>
      </c>
    </row>
    <row r="28" spans="2:8" ht="27" customHeight="1" x14ac:dyDescent="0.15">
      <c r="B28" s="29" t="s">
        <v>97</v>
      </c>
      <c r="C28" s="76">
        <f>SUM(C8:C27)</f>
        <v>7324489</v>
      </c>
      <c r="D28" s="76">
        <f>SUM(D8:D27)</f>
        <v>6321534</v>
      </c>
      <c r="E28" s="76">
        <f>SUM(E8:E27)</f>
        <v>4941160</v>
      </c>
      <c r="F28" s="60">
        <f>SUM(C28-E28)</f>
        <v>2383329</v>
      </c>
      <c r="G28" s="41">
        <f t="shared" si="0"/>
        <v>86.306826319214906</v>
      </c>
      <c r="H28" s="41">
        <f t="shared" si="1"/>
        <v>67.460815355173594</v>
      </c>
    </row>
    <row r="29" spans="2:8" ht="15.75" customHeight="1" x14ac:dyDescent="0.15">
      <c r="B29" s="75"/>
      <c r="C29" s="75"/>
      <c r="D29" s="75"/>
      <c r="E29" s="75"/>
      <c r="F29" s="75"/>
      <c r="G29" s="75"/>
      <c r="H29" s="75"/>
    </row>
    <row r="33" spans="1:8" ht="24.75" customHeight="1" x14ac:dyDescent="0.15">
      <c r="A33" s="191">
        <f>'30下半期あらまし'!A45:J45+1</f>
        <v>7</v>
      </c>
      <c r="B33" s="191"/>
      <c r="C33" s="191"/>
      <c r="D33" s="191"/>
      <c r="E33" s="191"/>
      <c r="F33" s="191"/>
      <c r="G33" s="191"/>
      <c r="H33" s="191"/>
    </row>
  </sheetData>
  <mergeCells count="6">
    <mergeCell ref="A33:H33"/>
    <mergeCell ref="B1:H1"/>
    <mergeCell ref="A2:H2"/>
    <mergeCell ref="A4:H4"/>
    <mergeCell ref="G5:H5"/>
    <mergeCell ref="B6:B7"/>
  </mergeCells>
  <phoneticPr fontId="2"/>
  <pageMargins left="0.7" right="0.7" top="0.75" bottom="0.2899999999999999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表紙</vt:lpstr>
      <vt:lpstr>目次</vt:lpstr>
      <vt:lpstr>財政動向・方針</vt:lpstr>
      <vt:lpstr>30予算規模</vt:lpstr>
      <vt:lpstr>30一般会計歳入</vt:lpstr>
      <vt:lpstr>30一般会計歳出</vt:lpstr>
      <vt:lpstr>30目的別内訳</vt:lpstr>
      <vt:lpstr>30下半期あらまし</vt:lpstr>
      <vt:lpstr>30末歳入状況</vt:lpstr>
      <vt:lpstr>30歳出状況・特会</vt:lpstr>
      <vt:lpstr>30末基金</vt:lpstr>
      <vt:lpstr>30一時借入金</vt:lpstr>
      <vt:lpstr>'30一般会計歳出'!Print_Area</vt:lpstr>
      <vt:lpstr>'30一般会計歳入'!Print_Area</vt:lpstr>
      <vt:lpstr>'30目的別内訳'!Print_Area</vt:lpstr>
      <vt:lpstr>財政動向・方針!Print_Area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2019-11-14T23:33:07Z</cp:lastPrinted>
  <dcterms:created xsi:type="dcterms:W3CDTF">2011-03-02T09:28:38Z</dcterms:created>
  <dcterms:modified xsi:type="dcterms:W3CDTF">2019-11-14T23:33:59Z</dcterms:modified>
</cp:coreProperties>
</file>